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DTP\OPERATIONS\Explorations du sommeil (757)\2 - Travaux\1 - Consultations\3 - TCE\2 - DCE\4 - 2ème consultation lot clots couverts\LOT 01_CLOS COUVERT\Pièces écrites\"/>
    </mc:Choice>
  </mc:AlternateContent>
  <xr:revisionPtr revIDLastSave="0" documentId="13_ncr:1_{5014644F-6346-4D5A-B240-8D9D99C5914C}" xr6:coauthVersionLast="47" xr6:coauthVersionMax="47" xr10:uidLastSave="{00000000-0000-0000-0000-000000000000}"/>
  <bookViews>
    <workbookView xWindow="-108" yWindow="-108" windowWidth="23256" windowHeight="12576" activeTab="2" xr2:uid="{8E2245C0-8CB2-4660-80CF-F65B5ED8D77B}"/>
  </bookViews>
  <sheets>
    <sheet name="PG GO" sheetId="7" r:id="rId1"/>
    <sheet name="Info" sheetId="9" r:id="rId2"/>
    <sheet name="DPGF" sheetId="1" r:id="rId3"/>
    <sheet name="SYNTHESE GO" sheetId="8" r:id="rId4"/>
  </sheets>
  <externalReferences>
    <externalReference r:id="rId5"/>
    <externalReference r:id="rId6"/>
    <externalReference r:id="rId7"/>
  </externalReferences>
  <definedNames>
    <definedName name="_LOT1">#REF!</definedName>
    <definedName name="_Toc336133362" localSheetId="2">DPGF!#REF!</definedName>
    <definedName name="CORSI">#REF!</definedName>
    <definedName name="CORSI1">#REF!</definedName>
    <definedName name="CORSI2">#REF!</definedName>
    <definedName name="D">#REF!</definedName>
    <definedName name="F">#REF!</definedName>
    <definedName name="I">#REF!</definedName>
    <definedName name="_xlnm.Print_Titles" localSheetId="3">'SYNTHESE GO'!$1:$4</definedName>
    <definedName name="Numerotation1">#REF!</definedName>
    <definedName name="O">#REF!</definedName>
    <definedName name="P">#REF!</definedName>
    <definedName name="Print_Area" localSheetId="0">'PG GO'!$A$1:$J$44</definedName>
    <definedName name="Q">#REF!</definedName>
    <definedName name="S">#REF!</definedName>
    <definedName name="T">#REF!</definedName>
    <definedName name="TOC">#REF!</definedName>
    <definedName name="U">#REF!</definedName>
    <definedName name="Y">#REF!</definedName>
    <definedName name="_xlnm.Print_Area" localSheetId="0">'PG GO'!$A$1:$I$45</definedName>
    <definedName name="_xlnm.Print_Area" localSheetId="3">'SYNTHESE GO'!$A$1:$F$40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2" i="1" l="1"/>
  <c r="H100" i="1"/>
  <c r="B164" i="1"/>
  <c r="H37" i="1"/>
  <c r="H36" i="1"/>
  <c r="H35" i="1"/>
  <c r="H32" i="1"/>
  <c r="H31" i="1"/>
  <c r="H30" i="1"/>
  <c r="B26" i="1"/>
  <c r="H20" i="1"/>
  <c r="H18" i="1"/>
  <c r="H17" i="1"/>
  <c r="H14" i="1"/>
  <c r="H13" i="1"/>
  <c r="H12" i="1"/>
  <c r="H26" i="1" l="1"/>
  <c r="H8" i="1"/>
  <c r="H23" i="1"/>
  <c r="A5" i="1"/>
  <c r="H222" i="1"/>
  <c r="E219" i="1"/>
  <c r="H219" i="1" s="1"/>
  <c r="B221" i="1"/>
  <c r="B218" i="1"/>
  <c r="H212" i="1"/>
  <c r="H209" i="1"/>
  <c r="B211" i="1"/>
  <c r="H208" i="1"/>
  <c r="B206" i="1"/>
  <c r="E201" i="1"/>
  <c r="H201" i="1" s="1"/>
  <c r="H203" i="1" s="1"/>
  <c r="B200" i="1"/>
  <c r="H190" i="1"/>
  <c r="B190" i="1"/>
  <c r="H225" i="1" l="1"/>
  <c r="H215" i="1"/>
  <c r="E193" i="1"/>
  <c r="H6" i="1"/>
  <c r="H109" i="1"/>
  <c r="H182" i="1"/>
  <c r="H192" i="1" l="1"/>
  <c r="H193" i="1"/>
  <c r="H194" i="1"/>
  <c r="H195" i="1"/>
  <c r="B195" i="1"/>
  <c r="B192" i="1"/>
  <c r="B193" i="1"/>
  <c r="B194" i="1"/>
  <c r="B191" i="1"/>
  <c r="B189" i="1"/>
  <c r="H191" i="1"/>
  <c r="H189" i="1"/>
  <c r="B52" i="1"/>
  <c r="H52" i="1"/>
  <c r="H180" i="1"/>
  <c r="H181" i="1"/>
  <c r="B184" i="1"/>
  <c r="H184" i="1"/>
  <c r="B46" i="1"/>
  <c r="H46" i="1"/>
  <c r="C14" i="9"/>
  <c r="B14" i="9"/>
  <c r="A14" i="9"/>
  <c r="C10" i="9"/>
  <c r="C9" i="9"/>
  <c r="C1" i="9"/>
  <c r="B1" i="9"/>
  <c r="F26" i="8"/>
  <c r="B26" i="8"/>
  <c r="A26" i="8"/>
  <c r="F24" i="8"/>
  <c r="B24" i="8"/>
  <c r="A24" i="8"/>
  <c r="F22" i="8"/>
  <c r="B22" i="8"/>
  <c r="A22" i="8"/>
  <c r="F20" i="8"/>
  <c r="B20" i="8"/>
  <c r="A20" i="8"/>
  <c r="F18" i="8"/>
  <c r="B18" i="8"/>
  <c r="A18" i="8"/>
  <c r="F16" i="8"/>
  <c r="B16" i="8"/>
  <c r="A16" i="8"/>
  <c r="F14" i="8"/>
  <c r="B14" i="8"/>
  <c r="A14" i="8"/>
  <c r="F12" i="8"/>
  <c r="B12" i="8"/>
  <c r="A12" i="8"/>
  <c r="F10" i="8"/>
  <c r="B10" i="8"/>
  <c r="A10" i="8"/>
  <c r="F8" i="8"/>
  <c r="B8" i="8"/>
  <c r="A8" i="8"/>
  <c r="F6" i="8"/>
  <c r="F28" i="8" s="1"/>
  <c r="B6" i="8"/>
  <c r="A6" i="8"/>
  <c r="F3" i="8"/>
  <c r="D3" i="8"/>
  <c r="B3" i="8"/>
  <c r="A3" i="8"/>
  <c r="D1" i="8"/>
  <c r="B1" i="8"/>
  <c r="H197" i="1" l="1"/>
  <c r="H186" i="1"/>
  <c r="F30" i="8"/>
  <c r="F32" i="8" s="1"/>
  <c r="H138" i="1" l="1"/>
  <c r="H137" i="1"/>
  <c r="H141" i="1"/>
  <c r="H142" i="1"/>
  <c r="H152" i="1"/>
  <c r="H151" i="1"/>
  <c r="H149" i="1"/>
  <c r="H148" i="1"/>
  <c r="H173" i="1"/>
  <c r="H175" i="1" s="1"/>
  <c r="H167" i="1"/>
  <c r="H165" i="1"/>
  <c r="H130" i="1"/>
  <c r="H129" i="1"/>
  <c r="H128" i="1"/>
  <c r="H125" i="1"/>
  <c r="H124" i="1"/>
  <c r="H121" i="1"/>
  <c r="H120" i="1"/>
  <c r="H115" i="1"/>
  <c r="H116" i="1"/>
  <c r="H117" i="1"/>
  <c r="H106" i="1"/>
  <c r="H107" i="1"/>
  <c r="H108" i="1"/>
  <c r="H93" i="1"/>
  <c r="H94" i="1"/>
  <c r="H95" i="1"/>
  <c r="H85" i="1"/>
  <c r="H57" i="1"/>
  <c r="H55" i="1"/>
  <c r="H54" i="1"/>
  <c r="H51" i="1"/>
  <c r="H50" i="1"/>
  <c r="H45" i="1"/>
  <c r="H44" i="1"/>
  <c r="H111" i="1" l="1"/>
  <c r="H169" i="1"/>
  <c r="H133" i="1"/>
  <c r="H154" i="1"/>
  <c r="B172" i="1" l="1"/>
  <c r="B166" i="1"/>
  <c r="B141" i="1"/>
  <c r="B142" i="1"/>
  <c r="B90" i="1"/>
  <c r="B92" i="1"/>
  <c r="B96" i="1"/>
  <c r="B97" i="1"/>
  <c r="B98" i="1"/>
  <c r="B99" i="1"/>
  <c r="B83" i="1"/>
  <c r="B84" i="1"/>
  <c r="B87" i="1"/>
  <c r="H83" i="1"/>
  <c r="B53" i="1"/>
  <c r="B57" i="1"/>
  <c r="H7" i="1"/>
  <c r="B136" i="1" l="1"/>
  <c r="H87" i="1"/>
  <c r="B49" i="1"/>
  <c r="B179" i="1" l="1"/>
  <c r="H144" i="1"/>
  <c r="B127" i="1"/>
  <c r="B123" i="1"/>
  <c r="B119" i="1"/>
  <c r="B114" i="1"/>
  <c r="B105" i="1"/>
  <c r="H98" i="1"/>
  <c r="H90" i="1"/>
  <c r="H81" i="1"/>
  <c r="H102" i="1" s="1"/>
  <c r="B81" i="1"/>
  <c r="H48" i="1"/>
  <c r="B48" i="1"/>
  <c r="H43" i="1"/>
  <c r="B43" i="1"/>
  <c r="H42" i="1"/>
  <c r="B42" i="1"/>
  <c r="H25" i="1"/>
  <c r="H24" i="1"/>
  <c r="H22" i="1"/>
  <c r="H5" i="1"/>
  <c r="A6" i="1"/>
  <c r="H39" i="1" l="1"/>
  <c r="H59" i="1"/>
  <c r="B6" i="1"/>
  <c r="A7" i="1"/>
  <c r="B5" i="1"/>
  <c r="H228" i="1" l="1"/>
  <c r="B7" i="1"/>
  <c r="A8" i="1"/>
  <c r="B8" i="1" l="1"/>
  <c r="A22" i="1"/>
  <c r="B22" i="1" l="1"/>
  <c r="A24" i="1"/>
  <c r="B24" i="1" l="1"/>
  <c r="A25" i="1"/>
  <c r="B25" i="1" s="1"/>
</calcChain>
</file>

<file path=xl/sharedStrings.xml><?xml version="1.0" encoding="utf-8"?>
<sst xmlns="http://schemas.openxmlformats.org/spreadsheetml/2006/main" count="387" uniqueCount="207">
  <si>
    <t>CHU DE BESANCON</t>
  </si>
  <si>
    <t>DPGF</t>
  </si>
  <si>
    <t>U</t>
  </si>
  <si>
    <t>Pu</t>
  </si>
  <si>
    <t>Pt</t>
  </si>
  <si>
    <t>4.1.1</t>
  </si>
  <si>
    <t>INSTALLATIONS DE CHANTIER</t>
  </si>
  <si>
    <t>ens</t>
  </si>
  <si>
    <t>Clôture de chantier</t>
  </si>
  <si>
    <t>Aménagement des plates-formes</t>
  </si>
  <si>
    <t>Installations communes de sécurité et d'hygiènes</t>
  </si>
  <si>
    <t>Alimentation de chantier</t>
  </si>
  <si>
    <t>Tri sélectif des déchets</t>
  </si>
  <si>
    <t>SOUS TOTAL</t>
  </si>
  <si>
    <t>4.1.2</t>
  </si>
  <si>
    <t>INTERVENTIONS DANS L'EXISTANT</t>
  </si>
  <si>
    <t>Etat des lieux avant travaux</t>
  </si>
  <si>
    <t>u</t>
  </si>
  <si>
    <t>Calfeutrement</t>
  </si>
  <si>
    <t>ml</t>
  </si>
  <si>
    <t>4.1.3</t>
  </si>
  <si>
    <t>m³</t>
  </si>
  <si>
    <t>m²</t>
  </si>
  <si>
    <t>4.1.4</t>
  </si>
  <si>
    <t>Béton de propreté</t>
  </si>
  <si>
    <t>Semelles superficielles</t>
  </si>
  <si>
    <t>Radiers</t>
  </si>
  <si>
    <t>Longrines</t>
  </si>
  <si>
    <t>Longrines parasismiques</t>
  </si>
  <si>
    <t>Reprise en sous œuvre</t>
  </si>
  <si>
    <t>Gros béton</t>
  </si>
  <si>
    <t>4.1.5</t>
  </si>
  <si>
    <t>DALLAGES, DALLES PORTEES ET OUVRAGES ASSOCIES</t>
  </si>
  <si>
    <t>4.1.6</t>
  </si>
  <si>
    <t>OUVRAGES EN BETON ARME</t>
  </si>
  <si>
    <t>Voiles périphériques enterrés</t>
  </si>
  <si>
    <t>Poteaux rectangulaires</t>
  </si>
  <si>
    <t>Poutres en béton armé rectilignes</t>
  </si>
  <si>
    <t>Dalles horizontales</t>
  </si>
  <si>
    <t>4.1.7</t>
  </si>
  <si>
    <t>MACONNERIE</t>
  </si>
  <si>
    <t>Murs de blocs à bancher</t>
  </si>
  <si>
    <t>Renfort au droit des portes coupes-feu</t>
  </si>
  <si>
    <t>4.1.8</t>
  </si>
  <si>
    <t>4.1.9</t>
  </si>
  <si>
    <t>Mission géotechnique G3</t>
  </si>
  <si>
    <t>Dalle portée</t>
  </si>
  <si>
    <t>FONDATIONS</t>
  </si>
  <si>
    <t>sans objet</t>
  </si>
  <si>
    <t>Création de baies dans mur porteur</t>
  </si>
  <si>
    <t>Qté BET</t>
  </si>
  <si>
    <t>Qté entreprise</t>
  </si>
  <si>
    <t>kg</t>
  </si>
  <si>
    <t>Remise en état</t>
  </si>
  <si>
    <t>Etats des lieux après démolition</t>
  </si>
  <si>
    <t xml:space="preserve">   Patio 18</t>
  </si>
  <si>
    <t xml:space="preserve">   Patio 15</t>
  </si>
  <si>
    <t>Murs en tranchée blindée</t>
  </si>
  <si>
    <t>Enduit traditionel</t>
  </si>
  <si>
    <t>PROTECTION CONTRE L'HUMIDITE</t>
  </si>
  <si>
    <t>Imperméabilisation</t>
  </si>
  <si>
    <t>Protection mécanique et drainante</t>
  </si>
  <si>
    <t>4.1.10</t>
  </si>
  <si>
    <t>ISOLATION THERMIQUE</t>
  </si>
  <si>
    <t>Isolation thermique sous dalle portée</t>
  </si>
  <si>
    <t>Isolation périphérique enterrée</t>
  </si>
  <si>
    <t>OUVRAGES ISOLES METALLIQUES</t>
  </si>
  <si>
    <t>Passerelle</t>
  </si>
  <si>
    <t xml:space="preserve">   IPE140</t>
  </si>
  <si>
    <t xml:space="preserve">   IPE100</t>
  </si>
  <si>
    <t>OUVRAGES DIVERS</t>
  </si>
  <si>
    <t>Carneau béton</t>
  </si>
  <si>
    <t xml:space="preserve">    en mur</t>
  </si>
  <si>
    <t xml:space="preserve">    Porte 90</t>
  </si>
  <si>
    <t xml:space="preserve">    Passage 150</t>
  </si>
  <si>
    <t xml:space="preserve">     Zone passerelle</t>
  </si>
  <si>
    <t xml:space="preserve">     Zone RIV</t>
  </si>
  <si>
    <t xml:space="preserve">     sous escalier</t>
  </si>
  <si>
    <t>NOM DE L'OPERATION</t>
  </si>
  <si>
    <t>PHASE XXX
DPGF
LOT 02 GROS ŒUVRE</t>
  </si>
  <si>
    <t>N° affaire</t>
  </si>
  <si>
    <t>Nom du fichier</t>
  </si>
  <si>
    <t>BAOEXXXX</t>
  </si>
  <si>
    <t>XXXX</t>
  </si>
  <si>
    <t>XXX_EGI_PRO_DPGF_02-GO_v0</t>
  </si>
  <si>
    <t>Indice</t>
  </si>
  <si>
    <t>Date</t>
  </si>
  <si>
    <t>Modification</t>
  </si>
  <si>
    <t>Rédacteurs</t>
  </si>
  <si>
    <t>Vérificateur</t>
  </si>
  <si>
    <t>V0</t>
  </si>
  <si>
    <t>XXX</t>
  </si>
  <si>
    <t>AFFAIRE</t>
  </si>
  <si>
    <t>Version</t>
  </si>
  <si>
    <t>Rédigé par</t>
  </si>
  <si>
    <t>Approuvé par</t>
  </si>
  <si>
    <t>Pos</t>
  </si>
  <si>
    <t>SYNTHESE LOT 02 GROS ŒUVRE</t>
  </si>
  <si>
    <t xml:space="preserve"> </t>
  </si>
  <si>
    <t xml:space="preserve">  </t>
  </si>
  <si>
    <t xml:space="preserve">    </t>
  </si>
  <si>
    <t>PRIX</t>
  </si>
  <si>
    <t>TOTAL HT - PARTIE 1</t>
  </si>
  <si>
    <t>T. V. A.</t>
  </si>
  <si>
    <t xml:space="preserve">MONTANT TOTAL T.T.C. </t>
  </si>
  <si>
    <t>A _________________, le ______________________</t>
  </si>
  <si>
    <t>Cachet et signature de l'entreprise</t>
  </si>
  <si>
    <t>Informations relatives au document</t>
  </si>
  <si>
    <t>INFORMATIONS GÉNÉRALES</t>
  </si>
  <si>
    <t>Auteur(s)</t>
  </si>
  <si>
    <t>Fonction</t>
  </si>
  <si>
    <t>Ingénieur Structure</t>
  </si>
  <si>
    <t>Volume du document</t>
  </si>
  <si>
    <t>Volume / type de document</t>
  </si>
  <si>
    <t>V0e</t>
  </si>
  <si>
    <t>Référence</t>
  </si>
  <si>
    <t>Numéro CRM</t>
  </si>
  <si>
    <t>HISTORIQUE DES MODIFICATIONS</t>
  </si>
  <si>
    <t>Vérifié par</t>
  </si>
  <si>
    <t>Signature</t>
  </si>
  <si>
    <t>Chef de projet</t>
  </si>
  <si>
    <t>DESTINATAIRES</t>
  </si>
  <si>
    <t>Nom</t>
  </si>
  <si>
    <t>Entité</t>
  </si>
  <si>
    <t>xx</t>
  </si>
  <si>
    <t>Chevêtres dans charpente métallique</t>
  </si>
  <si>
    <t>Démolition de plancher ou de surépaisseur de plancher</t>
  </si>
  <si>
    <t>Découpe de bandeau</t>
  </si>
  <si>
    <t xml:space="preserve">     Zone ASC</t>
  </si>
  <si>
    <t>SERRURERIE</t>
  </si>
  <si>
    <t>Anneaux scellés</t>
  </si>
  <si>
    <t>Paravent scellé</t>
  </si>
  <si>
    <t>Garde-corps vitré</t>
  </si>
  <si>
    <t>Garde-corps en acier galvanisé</t>
  </si>
  <si>
    <t>REVETEMENT D'IMPERMEABILISATION - CUVELAGE</t>
  </si>
  <si>
    <t>4.1.9.1</t>
  </si>
  <si>
    <t>Enduit pelliculaire aux résines</t>
  </si>
  <si>
    <t>4.1.11</t>
  </si>
  <si>
    <t>4.1.12</t>
  </si>
  <si>
    <t xml:space="preserve">    en dalle</t>
  </si>
  <si>
    <t>pm</t>
  </si>
  <si>
    <t xml:space="preserve">     Zone bureaux</t>
  </si>
  <si>
    <t xml:space="preserve">   IPE200</t>
  </si>
  <si>
    <t>Murs pour cage ascenseur</t>
  </si>
  <si>
    <t>Poteau escalier</t>
  </si>
  <si>
    <t xml:space="preserve">Cloisons intérieures de chantier (3,80m hauteur, suivant PIC)
Sur patio intérieur du BLIA pour la protection visuelle des travaux du SS1 vers le N0. </t>
  </si>
  <si>
    <t>Escalier métallique intérieur - 20 marches (à adapter au relevé réel des niveaux)
Emmarchement suivant plan architecte (1,40m)
Palier intermédiaire - 1,40m
Limons latéraux
Marches en bois dur
Compris garde-corps et main-courante
Suivant CCTP</t>
  </si>
  <si>
    <t>Escalier métallique intérieur - 6 marches (à adapter au relevé réel des niveaux)
Emmarchement suivant plan architecte (4m)
Limons latéraux
Marches en bois dur
Compris garde-corps et main-courante
Suivant CCTP</t>
  </si>
  <si>
    <t>Escalier métallique extérieur - 22 marches (à adapter au relevé réel sur site)
Palier d'arrivée suivant CCTP, poteau métallique et fondation micro-pieux (intégrée ci-dessus)
Emmarchement suivant relevé sur site (1,30m)
Palier intermédiaire - 1,40m
Limons latéraux
Marches en caillebotis métallique
Compris garde-corps et main-courante
Suivant CCTP</t>
  </si>
  <si>
    <t>4.1.13</t>
  </si>
  <si>
    <t>PAREMENT DE L'ASCENSEUR</t>
  </si>
  <si>
    <t>Parement verrier</t>
  </si>
  <si>
    <t>Suivant plan de calepinage de l'architecte, fourniture et mise en œuvre d'un habillage miroir sur ossature primaire. Prestation selon CCTP.</t>
  </si>
  <si>
    <t>4.1.14</t>
  </si>
  <si>
    <t>Jardin minéral</t>
  </si>
  <si>
    <t>Gravier suivant CCTP, colorimétrie et granulométrie à confirmer suivant projet architectural. Epaisseur 8cm
Compris ratissage et mise en forme suivant projet architectural</t>
  </si>
  <si>
    <t>Suivant CCTP, fourniture et mise en œuvre paysagère de rochers remarquables
Environ 12 blocs de 100 à 150 kg, à confirmer suivant projet architectural</t>
  </si>
  <si>
    <t>Costière métallique</t>
  </si>
  <si>
    <t>Costière en acier thermolaqué au pourtour du jardin</t>
  </si>
  <si>
    <t>4.1.15</t>
  </si>
  <si>
    <t>MENEAUX DE FACADE</t>
  </si>
  <si>
    <t>Façade courante : IML</t>
  </si>
  <si>
    <t>Remplissage de façade courante en agglos creux, enduit compris</t>
  </si>
  <si>
    <t>Remplissage de façade courante en blocs à bancher, enduit compris</t>
  </si>
  <si>
    <t>Anti-rayonnement : RIV</t>
  </si>
  <si>
    <t>TOTAL HT</t>
  </si>
  <si>
    <t>TERRASSEMENTS</t>
  </si>
  <si>
    <t>4.1.3.2</t>
  </si>
  <si>
    <t>Terrassements pour ouvrages enterrés (non foisonnés)</t>
  </si>
  <si>
    <t xml:space="preserve">     Zone ESC/ASC</t>
  </si>
  <si>
    <t>4.1.3.3</t>
  </si>
  <si>
    <t>Réglage de la plateforme</t>
  </si>
  <si>
    <t>4.1.3.4</t>
  </si>
  <si>
    <t>Fouilles en tranchée blindée</t>
  </si>
  <si>
    <t>4.1.3.5</t>
  </si>
  <si>
    <t>Remblai en périphérie des ouvrages  (non foisonnés)</t>
  </si>
  <si>
    <t>4.1.3.6</t>
  </si>
  <si>
    <t>Epuisement - protection des talus</t>
  </si>
  <si>
    <t>4.1.3.7</t>
  </si>
  <si>
    <t>Matériel de pompage</t>
  </si>
  <si>
    <t>4.1.16</t>
  </si>
  <si>
    <t>Echafaudages suivant nécessité, compris approvisionnement, vérifications périodiques par un organisme agréé</t>
  </si>
  <si>
    <t>Sujétions pour l'amenée et replis du matériel de pompage du béton, y compris schémas d'approvisionnement à soumettre au CHU pour validation. Les accès restreints à 16 tonnes et les interdictions de stationner devront être prises en compte.</t>
  </si>
  <si>
    <t>Micropieux, y compris recepage éventuel</t>
  </si>
  <si>
    <t xml:space="preserve">Le CHU met à disposition une plateforme pour l'installation des bases vie des entreprises. Cette plateforme est repérée sur le plan d'installation de chantier.
Les alimentations électriques, alimentation en eau et évacuation sont à disposition sur cette plateforme. </t>
  </si>
  <si>
    <t>Installation électrique</t>
  </si>
  <si>
    <t>Raccordement sur armoire extérieure à proximité, sur disjoncteur libre ou prise Tetra, calibre en fonction du bilan de puissance.</t>
  </si>
  <si>
    <t>Fourniture et raccordement du coffret de base vie. Puissance et calibre des disjoncteurs suivant bilan de puissance au présent lot</t>
  </si>
  <si>
    <t>Attestation de confirmité délivrée par un organisme agréé (bureau de contrôle)</t>
  </si>
  <si>
    <t>Raccordement en eau</t>
  </si>
  <si>
    <t>Alimentation AEP de la base vie depuis attente à proximité par le CHU</t>
  </si>
  <si>
    <t>Evacuation EU sur tampon à proximité</t>
  </si>
  <si>
    <t>Mise en place d'une base vie dimensionnée par le présent lot, suivant PGC, recommandations OPPBTP et code du travail</t>
  </si>
  <si>
    <t>Base vie chantier</t>
  </si>
  <si>
    <t>Le présent lot prévoit la base vie pour l'ensemble des lots du chantier.</t>
  </si>
  <si>
    <t xml:space="preserve">LIFT SS1 : </t>
  </si>
  <si>
    <t>Mise en œuvre d'un lift de chantier (niveau N0 à N1), dans le patio 18
Compris alimentation électrique et toutes sujétions nécessaires
Dépose en fin de chantier, suivant planning</t>
  </si>
  <si>
    <t>Prestation de location, de maintenance et d'entretien du lift sur la durée du chantier, suivant planning</t>
  </si>
  <si>
    <t>mois</t>
  </si>
  <si>
    <t>Gestion d'une convention d'utilisation du lift avec l'ensemble des lots intéressés du chantier</t>
  </si>
  <si>
    <t xml:space="preserve">LIFT SS2 : </t>
  </si>
  <si>
    <t>Mise en œuvre d'un lift de chantier (niveau N0 à N2), dans le patio 15 caractéristiques suivant CCTP.
Compris alimentation électrique et toutes sujétions nécessaires
Le lift sera déchargé au N0 par fourche téléscopique (hauteur de garde-corps)
Dépose en fin de chantier, suivant planning</t>
  </si>
  <si>
    <t>Lifts chantier</t>
  </si>
  <si>
    <t>Les lifts poseront sur les terrasses des patios 15 et 18. Ces patios ont été identifiés sur terre-plein. 
D'une manière général, les ouvrages en béton de toiture terrasse accessibles et patio sont dimensionnés pour une surcharge de 500kg/m² ou un poids lourd de 16t sur 2 essieux (pompiers).</t>
  </si>
  <si>
    <t>Percements y compris renforts par plats carbones</t>
  </si>
  <si>
    <t>Mission bureau d'études structures</t>
  </si>
  <si>
    <t>Nettoyage des lieux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</si>
</sst>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"/>
    <numFmt numFmtId="165" formatCode="mmmm\ yyyy"/>
    <numFmt numFmtId="166" formatCode="_-* #,##0.00\ _€_-;\-* #,##0.00\ _€_-;_-* &quot;-&quot;??\ _€_-;_-@_-"/>
    <numFmt numFmtId="167" formatCode="0.0%"/>
    <numFmt numFmtId="168" formatCode="#,##0.00\ &quot;€&quot;"/>
  </numFmts>
  <fonts count="37">
    <font>
      <sz val="11"/>
      <color theme="1"/>
      <name val="Aptos Narrow"/>
      <family val="2"/>
      <scheme val="minor"/>
    </font>
    <font>
      <sz val="11"/>
      <color theme="1"/>
      <name val="Segoe UI"/>
      <family val="2"/>
    </font>
    <font>
      <sz val="9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9"/>
      <color theme="1"/>
      <name val="Segoe UI"/>
      <family val="2"/>
    </font>
    <font>
      <sz val="9"/>
      <color rgb="FFFF0000"/>
      <name val="Segoe UI"/>
      <family val="2"/>
    </font>
    <font>
      <sz val="9"/>
      <name val="Segoe UI"/>
      <family val="2"/>
    </font>
    <font>
      <b/>
      <sz val="8"/>
      <color theme="1"/>
      <name val="Segoe U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Segoe U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Helv"/>
    </font>
    <font>
      <b/>
      <sz val="24"/>
      <color theme="1"/>
      <name val="Segoe UI"/>
      <family val="2"/>
    </font>
    <font>
      <b/>
      <sz val="20"/>
      <color theme="1"/>
      <name val="Segoe UI"/>
      <family val="2"/>
    </font>
    <font>
      <b/>
      <sz val="20"/>
      <color theme="1"/>
      <name val="Aptos Narrow"/>
      <family val="2"/>
      <scheme val="minor"/>
    </font>
    <font>
      <b/>
      <sz val="14"/>
      <name val="Arial"/>
      <family val="2"/>
    </font>
    <font>
      <sz val="11"/>
      <name val="Aptos Narrow"/>
      <family val="2"/>
      <scheme val="minor"/>
    </font>
    <font>
      <sz val="9"/>
      <color rgb="FF828282"/>
      <name val="Segoe UI"/>
      <family val="2"/>
    </font>
    <font>
      <b/>
      <sz val="9"/>
      <color rgb="FF828282"/>
      <name val="Segoe UI"/>
      <family val="2"/>
    </font>
    <font>
      <b/>
      <sz val="10"/>
      <color theme="0"/>
      <name val="Segoe UI"/>
      <family val="2"/>
    </font>
    <font>
      <b/>
      <sz val="10"/>
      <name val="Segoe UI"/>
      <family val="2"/>
    </font>
    <font>
      <sz val="10"/>
      <color theme="0"/>
      <name val="Segoe UI"/>
      <family val="2"/>
    </font>
    <font>
      <b/>
      <sz val="10"/>
      <color theme="0"/>
      <name val="Arial"/>
      <family val="2"/>
    </font>
    <font>
      <sz val="8"/>
      <color rgb="FF00617E"/>
      <name val="Segoe UI"/>
      <family val="2"/>
    </font>
    <font>
      <sz val="8"/>
      <name val="Aptos Narrow"/>
      <family val="2"/>
      <scheme val="minor"/>
    </font>
    <font>
      <b/>
      <sz val="11"/>
      <name val="Segoe UI"/>
      <family val="2"/>
    </font>
    <font>
      <b/>
      <sz val="9"/>
      <name val="Segoe UI"/>
      <family val="2"/>
    </font>
    <font>
      <b/>
      <sz val="10"/>
      <color theme="1"/>
      <name val="Segoe UI"/>
      <family val="2"/>
    </font>
    <font>
      <sz val="10"/>
      <name val="Segoe UI"/>
      <family val="2"/>
    </font>
    <font>
      <i/>
      <sz val="9"/>
      <name val="Segoe UI"/>
      <family val="2"/>
    </font>
    <font>
      <u/>
      <sz val="9"/>
      <name val="Segoe UI"/>
      <family val="2"/>
    </font>
    <font>
      <sz val="9"/>
      <color theme="0" tint="-0.34998626667073579"/>
      <name val="Segoe UI"/>
      <family val="2"/>
    </font>
    <font>
      <sz val="10"/>
      <color theme="0" tint="-0.34998626667073579"/>
      <name val="Segoe UI"/>
      <family val="2"/>
    </font>
    <font>
      <i/>
      <sz val="10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rgb="FFABC100"/>
        <bgColor indexed="64"/>
      </patternFill>
    </fill>
    <fill>
      <patternFill patternType="solid">
        <fgColor rgb="FF00A4A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0" fontId="12" fillId="0" borderId="0"/>
    <xf numFmtId="0" fontId="1" fillId="0" borderId="0"/>
    <xf numFmtId="0" fontId="9" fillId="0" borderId="0"/>
    <xf numFmtId="0" fontId="1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</cellStyleXfs>
  <cellXfs count="178">
    <xf numFmtId="0" fontId="0" fillId="0" borderId="0" xfId="0"/>
    <xf numFmtId="0" fontId="12" fillId="0" borderId="0" xfId="5"/>
    <xf numFmtId="0" fontId="15" fillId="0" borderId="0" xfId="5" applyFont="1" applyAlignment="1">
      <alignment horizontal="right" vertical="center" wrapText="1"/>
    </xf>
    <xf numFmtId="0" fontId="1" fillId="0" borderId="0" xfId="6"/>
    <xf numFmtId="0" fontId="10" fillId="2" borderId="0" xfId="7" applyFont="1" applyFill="1" applyAlignment="1">
      <alignment horizontal="center"/>
    </xf>
    <xf numFmtId="0" fontId="10" fillId="0" borderId="0" xfId="7" applyFont="1" applyAlignment="1">
      <alignment horizontal="center"/>
    </xf>
    <xf numFmtId="1" fontId="0" fillId="0" borderId="0" xfId="7" applyNumberFormat="1" applyFont="1" applyAlignment="1">
      <alignment horizontal="center"/>
    </xf>
    <xf numFmtId="0" fontId="9" fillId="0" borderId="0" xfId="7"/>
    <xf numFmtId="0" fontId="0" fillId="0" borderId="0" xfId="7" applyFont="1"/>
    <xf numFmtId="0" fontId="19" fillId="0" borderId="0" xfId="7" applyFont="1" applyAlignment="1">
      <alignment horizontal="center"/>
    </xf>
    <xf numFmtId="14" fontId="19" fillId="0" borderId="0" xfId="7" applyNumberFormat="1" applyFont="1" applyAlignment="1">
      <alignment horizontal="center"/>
    </xf>
    <xf numFmtId="14" fontId="19" fillId="0" borderId="0" xfId="7" applyNumberFormat="1" applyFont="1"/>
    <xf numFmtId="0" fontId="19" fillId="0" borderId="0" xfId="7" applyFont="1"/>
    <xf numFmtId="0" fontId="4" fillId="0" borderId="0" xfId="8" applyFont="1"/>
    <xf numFmtId="0" fontId="1" fillId="0" borderId="0" xfId="8"/>
    <xf numFmtId="0" fontId="20" fillId="0" borderId="0" xfId="8" applyFont="1" applyAlignment="1">
      <alignment vertical="center" wrapText="1"/>
    </xf>
    <xf numFmtId="0" fontId="21" fillId="0" borderId="0" xfId="8" applyFont="1" applyAlignment="1">
      <alignment vertical="center" wrapText="1"/>
    </xf>
    <xf numFmtId="15" fontId="20" fillId="0" borderId="0" xfId="8" applyNumberFormat="1" applyFont="1" applyAlignment="1">
      <alignment horizontal="left" vertical="center" wrapText="1"/>
    </xf>
    <xf numFmtId="0" fontId="22" fillId="3" borderId="15" xfId="8" applyFont="1" applyFill="1" applyBorder="1" applyAlignment="1">
      <alignment horizontal="center" vertical="center"/>
    </xf>
    <xf numFmtId="0" fontId="22" fillId="3" borderId="16" xfId="8" applyFont="1" applyFill="1" applyBorder="1" applyAlignment="1">
      <alignment horizontal="center" vertical="center"/>
    </xf>
    <xf numFmtId="0" fontId="22" fillId="3" borderId="16" xfId="8" applyFont="1" applyFill="1" applyBorder="1" applyAlignment="1">
      <alignment horizontal="center" vertical="center" wrapText="1"/>
    </xf>
    <xf numFmtId="0" fontId="22" fillId="3" borderId="17" xfId="8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right" vertical="center" wrapText="1"/>
    </xf>
    <xf numFmtId="0" fontId="13" fillId="0" borderId="19" xfId="8" applyFont="1" applyBorder="1" applyAlignment="1">
      <alignment horizontal="center" vertical="top"/>
    </xf>
    <xf numFmtId="166" fontId="13" fillId="0" borderId="19" xfId="8" applyNumberFormat="1" applyFont="1" applyBorder="1" applyAlignment="1">
      <alignment horizontal="center" vertical="top"/>
    </xf>
    <xf numFmtId="166" fontId="13" fillId="0" borderId="20" xfId="8" applyNumberFormat="1" applyFont="1" applyBorder="1" applyAlignment="1">
      <alignment horizontal="center" vertical="top"/>
    </xf>
    <xf numFmtId="0" fontId="23" fillId="0" borderId="12" xfId="0" applyFont="1" applyBorder="1" applyAlignment="1">
      <alignment horizontal="center" vertical="center" wrapText="1"/>
    </xf>
    <xf numFmtId="0" fontId="23" fillId="0" borderId="5" xfId="0" applyFont="1" applyBorder="1" applyAlignment="1">
      <alignment vertical="center" wrapText="1"/>
    </xf>
    <xf numFmtId="0" fontId="11" fillId="0" borderId="5" xfId="8" applyFont="1" applyBorder="1"/>
    <xf numFmtId="166" fontId="11" fillId="0" borderId="5" xfId="8" applyNumberFormat="1" applyFont="1" applyBorder="1"/>
    <xf numFmtId="166" fontId="11" fillId="0" borderId="21" xfId="8" applyNumberFormat="1" applyFont="1" applyBorder="1"/>
    <xf numFmtId="0" fontId="13" fillId="0" borderId="5" xfId="8" applyFont="1" applyBorder="1" applyAlignment="1">
      <alignment horizontal="center" vertical="top"/>
    </xf>
    <xf numFmtId="166" fontId="13" fillId="0" borderId="5" xfId="8" applyNumberFormat="1" applyFont="1" applyBorder="1" applyAlignment="1">
      <alignment horizontal="center" vertical="top"/>
    </xf>
    <xf numFmtId="166" fontId="13" fillId="0" borderId="21" xfId="8" applyNumberFormat="1" applyFont="1" applyBorder="1" applyAlignment="1">
      <alignment horizontal="center" vertical="top"/>
    </xf>
    <xf numFmtId="0" fontId="23" fillId="0" borderId="12" xfId="0" applyFont="1" applyBorder="1" applyAlignment="1">
      <alignment vertical="center" wrapText="1"/>
    </xf>
    <xf numFmtId="166" fontId="11" fillId="0" borderId="14" xfId="8" applyNumberFormat="1" applyFont="1" applyBorder="1" applyAlignment="1">
      <alignment horizontal="center" vertical="top"/>
    </xf>
    <xf numFmtId="0" fontId="11" fillId="0" borderId="22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166" fontId="11" fillId="0" borderId="14" xfId="8" applyNumberFormat="1" applyFont="1" applyBorder="1"/>
    <xf numFmtId="166" fontId="11" fillId="0" borderId="21" xfId="8" applyNumberFormat="1" applyFont="1" applyBorder="1" applyAlignment="1">
      <alignment vertical="center"/>
    </xf>
    <xf numFmtId="0" fontId="23" fillId="0" borderId="23" xfId="0" applyFont="1" applyBorder="1" applyAlignment="1">
      <alignment horizontal="justify" vertical="center" wrapText="1"/>
    </xf>
    <xf numFmtId="0" fontId="24" fillId="4" borderId="24" xfId="0" applyFont="1" applyFill="1" applyBorder="1"/>
    <xf numFmtId="0" fontId="22" fillId="4" borderId="25" xfId="0" applyFont="1" applyFill="1" applyBorder="1" applyAlignment="1">
      <alignment horizontal="left" indent="1"/>
    </xf>
    <xf numFmtId="0" fontId="24" fillId="4" borderId="25" xfId="0" applyFont="1" applyFill="1" applyBorder="1"/>
    <xf numFmtId="166" fontId="24" fillId="4" borderId="26" xfId="0" applyNumberFormat="1" applyFont="1" applyFill="1" applyBorder="1"/>
    <xf numFmtId="166" fontId="25" fillId="4" borderId="27" xfId="0" applyNumberFormat="1" applyFont="1" applyFill="1" applyBorder="1" applyAlignment="1">
      <alignment horizontal="center" vertical="top"/>
    </xf>
    <xf numFmtId="0" fontId="11" fillId="0" borderId="13" xfId="0" applyFont="1" applyBorder="1"/>
    <xf numFmtId="0" fontId="11" fillId="0" borderId="5" xfId="0" applyFont="1" applyBorder="1" applyAlignment="1">
      <alignment horizontal="left" indent="1"/>
    </xf>
    <xf numFmtId="0" fontId="11" fillId="0" borderId="5" xfId="0" applyFont="1" applyBorder="1"/>
    <xf numFmtId="166" fontId="11" fillId="0" borderId="5" xfId="0" applyNumberFormat="1" applyFont="1" applyBorder="1"/>
    <xf numFmtId="0" fontId="11" fillId="0" borderId="28" xfId="0" applyFont="1" applyBorder="1"/>
    <xf numFmtId="9" fontId="24" fillId="4" borderId="25" xfId="0" applyNumberFormat="1" applyFont="1" applyFill="1" applyBorder="1" applyAlignment="1">
      <alignment horizontal="center"/>
    </xf>
    <xf numFmtId="167" fontId="11" fillId="0" borderId="5" xfId="0" applyNumberFormat="1" applyFont="1" applyBorder="1"/>
    <xf numFmtId="0" fontId="11" fillId="0" borderId="29" xfId="0" applyFont="1" applyBorder="1"/>
    <xf numFmtId="0" fontId="11" fillId="0" borderId="19" xfId="0" applyFont="1" applyBorder="1"/>
    <xf numFmtId="166" fontId="11" fillId="0" borderId="19" xfId="0" applyNumberFormat="1" applyFont="1" applyBorder="1"/>
    <xf numFmtId="0" fontId="11" fillId="0" borderId="30" xfId="0" applyFont="1" applyBorder="1"/>
    <xf numFmtId="0" fontId="11" fillId="0" borderId="4" xfId="0" applyFont="1" applyBorder="1"/>
    <xf numFmtId="0" fontId="23" fillId="0" borderId="31" xfId="0" applyFont="1" applyBorder="1" applyAlignment="1">
      <alignment horizontal="center" vertical="center" wrapText="1"/>
    </xf>
    <xf numFmtId="0" fontId="11" fillId="0" borderId="23" xfId="8" applyFont="1" applyBorder="1"/>
    <xf numFmtId="0" fontId="4" fillId="0" borderId="0" xfId="6" applyFont="1"/>
    <xf numFmtId="0" fontId="4" fillId="0" borderId="0" xfId="6" applyFont="1" applyAlignment="1">
      <alignment horizontal="right"/>
    </xf>
    <xf numFmtId="0" fontId="21" fillId="0" borderId="0" xfId="6" applyFont="1" applyAlignment="1">
      <alignment vertical="center" wrapText="1"/>
    </xf>
    <xf numFmtId="0" fontId="20" fillId="0" borderId="0" xfId="6" applyFont="1" applyAlignment="1">
      <alignment vertical="center" wrapText="1"/>
    </xf>
    <xf numFmtId="15" fontId="20" fillId="0" borderId="0" xfId="6" applyNumberFormat="1" applyFont="1" applyAlignment="1">
      <alignment horizontal="left" vertical="center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44" fontId="2" fillId="0" borderId="0" xfId="2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44" fontId="2" fillId="0" borderId="5" xfId="2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44" fontId="2" fillId="0" borderId="0" xfId="1" applyNumberFormat="1" applyFont="1" applyAlignment="1">
      <alignment horizontal="center" vertical="center"/>
    </xf>
    <xf numFmtId="44" fontId="2" fillId="0" borderId="0" xfId="2" applyFont="1" applyFill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2" fillId="0" borderId="6" xfId="1" applyFont="1" applyBorder="1" applyAlignment="1">
      <alignment vertical="center"/>
    </xf>
    <xf numFmtId="0" fontId="5" fillId="0" borderId="7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9" fontId="5" fillId="0" borderId="8" xfId="2" applyNumberFormat="1" applyFont="1" applyFill="1" applyBorder="1" applyAlignment="1">
      <alignment horizontal="center" vertical="center"/>
    </xf>
    <xf numFmtId="9" fontId="5" fillId="0" borderId="8" xfId="2" applyNumberFormat="1" applyFont="1" applyBorder="1" applyAlignment="1">
      <alignment horizontal="center" vertical="center"/>
    </xf>
    <xf numFmtId="44" fontId="5" fillId="0" borderId="8" xfId="2" applyFont="1" applyFill="1" applyBorder="1" applyAlignment="1">
      <alignment horizontal="center" vertical="center"/>
    </xf>
    <xf numFmtId="44" fontId="5" fillId="0" borderId="8" xfId="2" applyFont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44" fontId="2" fillId="0" borderId="5" xfId="2" applyFont="1" applyFill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center" vertical="center"/>
    </xf>
    <xf numFmtId="9" fontId="5" fillId="0" borderId="5" xfId="2" applyNumberFormat="1" applyFont="1" applyFill="1" applyBorder="1" applyAlignment="1">
      <alignment horizontal="center" vertical="center"/>
    </xf>
    <xf numFmtId="9" fontId="5" fillId="0" borderId="5" xfId="2" applyNumberFormat="1" applyFont="1" applyBorder="1" applyAlignment="1">
      <alignment horizontal="center" vertical="center"/>
    </xf>
    <xf numFmtId="44" fontId="5" fillId="0" borderId="5" xfId="2" applyFont="1" applyFill="1" applyBorder="1" applyAlignment="1">
      <alignment horizontal="center" vertical="center"/>
    </xf>
    <xf numFmtId="44" fontId="5" fillId="0" borderId="5" xfId="2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1" fontId="7" fillId="0" borderId="5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44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44" fontId="6" fillId="0" borderId="5" xfId="2" applyFont="1" applyBorder="1" applyAlignment="1">
      <alignment horizontal="center" vertical="center"/>
    </xf>
    <xf numFmtId="44" fontId="2" fillId="0" borderId="0" xfId="1" applyNumberFormat="1" applyFont="1" applyAlignment="1">
      <alignment vertical="center"/>
    </xf>
    <xf numFmtId="0" fontId="7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9" xfId="1" applyFont="1" applyBorder="1" applyAlignment="1">
      <alignment horizontal="right" vertical="center"/>
    </xf>
    <xf numFmtId="0" fontId="4" fillId="0" borderId="10" xfId="1" applyFont="1" applyBorder="1" applyAlignment="1">
      <alignment horizontal="center" vertical="center"/>
    </xf>
    <xf numFmtId="44" fontId="4" fillId="0" borderId="10" xfId="2" applyFont="1" applyBorder="1" applyAlignment="1">
      <alignment horizontal="center" vertical="center"/>
    </xf>
    <xf numFmtId="44" fontId="4" fillId="0" borderId="11" xfId="2" applyFont="1" applyBorder="1" applyAlignment="1">
      <alignment horizontal="center" vertical="center"/>
    </xf>
    <xf numFmtId="44" fontId="8" fillId="0" borderId="0" xfId="1" applyNumberFormat="1" applyFont="1" applyAlignment="1">
      <alignment vertical="center"/>
    </xf>
    <xf numFmtId="10" fontId="2" fillId="0" borderId="0" xfId="3" applyNumberFormat="1" applyFont="1" applyFill="1" applyAlignment="1">
      <alignment vertical="center"/>
    </xf>
    <xf numFmtId="0" fontId="2" fillId="0" borderId="0" xfId="1" applyFont="1"/>
    <xf numFmtId="0" fontId="7" fillId="0" borderId="0" xfId="1" applyFont="1"/>
    <xf numFmtId="0" fontId="7" fillId="0" borderId="5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44" fontId="2" fillId="0" borderId="5" xfId="2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44" fontId="2" fillId="0" borderId="0" xfId="1" applyNumberFormat="1" applyFont="1" applyAlignment="1">
      <alignment horizontal="center"/>
    </xf>
    <xf numFmtId="44" fontId="2" fillId="0" borderId="0" xfId="2" applyFont="1" applyFill="1" applyAlignment="1">
      <alignment horizontal="center"/>
    </xf>
    <xf numFmtId="0" fontId="4" fillId="0" borderId="2" xfId="1" applyFont="1" applyBorder="1"/>
    <xf numFmtId="0" fontId="28" fillId="0" borderId="3" xfId="1" applyFont="1" applyBorder="1"/>
    <xf numFmtId="0" fontId="7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44" fontId="2" fillId="0" borderId="1" xfId="2" applyFont="1" applyFill="1" applyBorder="1" applyAlignment="1">
      <alignment horizontal="center"/>
    </xf>
    <xf numFmtId="44" fontId="2" fillId="0" borderId="1" xfId="2" applyFont="1" applyBorder="1" applyAlignment="1">
      <alignment horizontal="center"/>
    </xf>
    <xf numFmtId="0" fontId="5" fillId="0" borderId="0" xfId="1" applyFont="1"/>
    <xf numFmtId="44" fontId="5" fillId="0" borderId="0" xfId="1" applyNumberFormat="1" applyFont="1" applyAlignment="1">
      <alignment horizontal="center"/>
    </xf>
    <xf numFmtId="0" fontId="2" fillId="0" borderId="4" xfId="1" applyFont="1" applyBorder="1"/>
    <xf numFmtId="164" fontId="7" fillId="0" borderId="5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44" fontId="2" fillId="0" borderId="5" xfId="2" applyFont="1" applyFill="1" applyBorder="1" applyAlignment="1">
      <alignment horizontal="center"/>
    </xf>
    <xf numFmtId="1" fontId="7" fillId="0" borderId="5" xfId="1" applyNumberFormat="1" applyFont="1" applyBorder="1" applyAlignment="1">
      <alignment horizontal="center"/>
    </xf>
    <xf numFmtId="1" fontId="2" fillId="0" borderId="5" xfId="1" applyNumberFormat="1" applyFont="1" applyBorder="1" applyAlignment="1">
      <alignment horizontal="center"/>
    </xf>
    <xf numFmtId="0" fontId="2" fillId="0" borderId="6" xfId="1" applyFont="1" applyBorder="1"/>
    <xf numFmtId="0" fontId="29" fillId="0" borderId="7" xfId="1" applyFont="1" applyBorder="1" applyAlignment="1">
      <alignment horizontal="right"/>
    </xf>
    <xf numFmtId="0" fontId="29" fillId="0" borderId="8" xfId="1" applyFont="1" applyBorder="1" applyAlignment="1">
      <alignment horizontal="center"/>
    </xf>
    <xf numFmtId="9" fontId="29" fillId="0" borderId="8" xfId="2" applyNumberFormat="1" applyFont="1" applyBorder="1" applyAlignment="1">
      <alignment horizontal="center"/>
    </xf>
    <xf numFmtId="9" fontId="5" fillId="0" borderId="8" xfId="2" applyNumberFormat="1" applyFont="1" applyBorder="1" applyAlignment="1">
      <alignment horizontal="center"/>
    </xf>
    <xf numFmtId="44" fontId="5" fillId="0" borderId="8" xfId="2" applyFont="1" applyFill="1" applyBorder="1" applyAlignment="1">
      <alignment horizontal="center"/>
    </xf>
    <xf numFmtId="44" fontId="5" fillId="0" borderId="8" xfId="2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44" fontId="11" fillId="0" borderId="5" xfId="10" applyFont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2" fillId="0" borderId="13" xfId="11" applyFont="1" applyBorder="1" applyAlignment="1">
      <alignment horizontal="left" vertical="center" wrapText="1" indent="2"/>
    </xf>
    <xf numFmtId="0" fontId="33" fillId="0" borderId="13" xfId="11" applyFont="1" applyBorder="1" applyAlignment="1">
      <alignment horizontal="left" vertical="center" wrapText="1" indent="2"/>
    </xf>
    <xf numFmtId="0" fontId="7" fillId="0" borderId="13" xfId="11" applyFont="1" applyBorder="1" applyAlignment="1">
      <alignment horizontal="left" vertical="center" wrapText="1" indent="2"/>
    </xf>
    <xf numFmtId="0" fontId="34" fillId="0" borderId="5" xfId="0" applyFont="1" applyBorder="1" applyAlignment="1">
      <alignment horizontal="center" vertical="center"/>
    </xf>
    <xf numFmtId="44" fontId="35" fillId="0" borderId="5" xfId="10" applyFont="1" applyBorder="1" applyAlignment="1">
      <alignment horizontal="center" vertical="center"/>
    </xf>
    <xf numFmtId="0" fontId="35" fillId="0" borderId="5" xfId="0" applyFont="1" applyBorder="1"/>
    <xf numFmtId="44" fontId="34" fillId="0" borderId="5" xfId="2" applyFont="1" applyBorder="1" applyAlignment="1">
      <alignment horizontal="center" vertical="center"/>
    </xf>
    <xf numFmtId="0" fontId="12" fillId="0" borderId="5" xfId="11" applyFont="1" applyBorder="1" applyAlignment="1">
      <alignment horizontal="center" vertical="center" wrapText="1"/>
    </xf>
    <xf numFmtId="168" fontId="11" fillId="0" borderId="5" xfId="0" applyNumberFormat="1" applyFont="1" applyBorder="1" applyAlignment="1">
      <alignment horizontal="center" vertical="center"/>
    </xf>
    <xf numFmtId="0" fontId="36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31" fillId="0" borderId="13" xfId="11" applyFont="1" applyBorder="1" applyAlignment="1">
      <alignment horizontal="left" vertical="center" wrapText="1" indent="2"/>
    </xf>
    <xf numFmtId="0" fontId="35" fillId="0" borderId="5" xfId="0" applyFont="1" applyBorder="1" applyAlignment="1">
      <alignment horizontal="center" vertical="center"/>
    </xf>
    <xf numFmtId="0" fontId="35" fillId="0" borderId="5" xfId="11" applyFont="1" applyBorder="1" applyAlignment="1">
      <alignment horizontal="center" vertical="center" wrapText="1"/>
    </xf>
    <xf numFmtId="168" fontId="35" fillId="0" borderId="5" xfId="0" applyNumberFormat="1" applyFont="1" applyBorder="1" applyAlignment="1">
      <alignment horizontal="center" vertical="center"/>
    </xf>
    <xf numFmtId="0" fontId="15" fillId="0" borderId="0" xfId="5" applyFont="1" applyAlignment="1">
      <alignment horizontal="right" vertical="center" wrapText="1"/>
    </xf>
    <xf numFmtId="0" fontId="16" fillId="0" borderId="0" xfId="5" applyFont="1" applyAlignment="1">
      <alignment horizontal="center" vertical="center" wrapText="1"/>
    </xf>
    <xf numFmtId="0" fontId="17" fillId="0" borderId="0" xfId="5" applyFont="1" applyAlignment="1">
      <alignment horizontal="center" wrapText="1"/>
    </xf>
    <xf numFmtId="165" fontId="18" fillId="0" borderId="0" xfId="5" applyNumberFormat="1" applyFont="1" applyAlignment="1">
      <alignment horizontal="center"/>
    </xf>
    <xf numFmtId="0" fontId="4" fillId="0" borderId="0" xfId="6" applyFont="1" applyAlignment="1">
      <alignment horizontal="justify" vertical="center" wrapText="1"/>
    </xf>
    <xf numFmtId="0" fontId="26" fillId="0" borderId="0" xfId="6" applyFont="1" applyAlignment="1">
      <alignment horizontal="justify" vertical="center" wrapText="1"/>
    </xf>
    <xf numFmtId="0" fontId="21" fillId="0" borderId="0" xfId="6" applyFont="1" applyAlignment="1">
      <alignment vertical="center" wrapText="1"/>
    </xf>
    <xf numFmtId="0" fontId="20" fillId="0" borderId="0" xfId="6" applyFont="1" applyAlignment="1">
      <alignment vertical="center" wrapText="1"/>
    </xf>
    <xf numFmtId="0" fontId="21" fillId="0" borderId="0" xfId="6" applyFont="1" applyAlignment="1">
      <alignment horizontal="left" vertical="center" wrapText="1"/>
    </xf>
    <xf numFmtId="0" fontId="20" fillId="0" borderId="0" xfId="6" applyFont="1" applyAlignment="1">
      <alignment horizontal="left" vertical="center" wrapText="1"/>
    </xf>
    <xf numFmtId="0" fontId="11" fillId="0" borderId="0" xfId="6" applyFont="1" applyAlignment="1">
      <alignment horizontal="justify" vertical="center" wrapText="1"/>
    </xf>
  </cellXfs>
  <cellStyles count="12">
    <cellStyle name="Monétaire" xfId="10" builtinId="4"/>
    <cellStyle name="Monétaire 2" xfId="2" xr:uid="{DE4DDD24-D0C7-44AB-9D88-10C9F2CD9C22}"/>
    <cellStyle name="Monétaire 2 2" xfId="9" xr:uid="{9E1957F8-A7B9-4190-8594-94AF9DDED1F5}"/>
    <cellStyle name="Normal" xfId="0" builtinId="0"/>
    <cellStyle name="Normal 2" xfId="1" xr:uid="{1F66AA3A-C32D-42C2-A919-65F45983559A}"/>
    <cellStyle name="Normal 2 2" xfId="4" xr:uid="{1FDC25A0-0CAB-4EE5-A3AE-6B5838167A25}"/>
    <cellStyle name="Normal 2 2 2" xfId="5" xr:uid="{60F48E62-F274-441B-A6CA-E4F0F50E9B9C}"/>
    <cellStyle name="Normal 2 3" xfId="11" xr:uid="{D4F4976D-74A5-44F2-9D5B-BB22940471B3}"/>
    <cellStyle name="Normal 22" xfId="6" xr:uid="{1790C30F-A9C1-45EE-B028-8E490A8CE2B5}"/>
    <cellStyle name="Normal 4 4" xfId="8" xr:uid="{C4CF1AE7-3223-486A-93F8-4B4EFCB3D647}"/>
    <cellStyle name="Normal 5 2 2" xfId="7" xr:uid="{B107F767-384C-4FA6-AAAD-64B4ED24E003}"/>
    <cellStyle name="Pourcentage 2" xfId="3" xr:uid="{8EC7F159-87A8-431C-82E2-B60922D31DAB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numFmt numFmtId="166" formatCode="_-* #,##0.00\ _€_-;\-* #,##0.00\ _€_-;_-* &quot;-&quot;??\ _€_-;_-@_-"/>
      <border diagonalUp="0" diagonalDown="0">
        <left/>
        <right style="medium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numFmt numFmtId="166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none"/>
      </font>
      <border diagonalUp="0" diagonalDown="0">
        <left style="medium">
          <color auto="1"/>
        </left>
        <right/>
        <top/>
        <bottom/>
        <vertical/>
        <horizontal/>
      </border>
    </dxf>
    <dxf>
      <border>
        <top style="hair">
          <color auto="1"/>
        </top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A0A0A"/>
        <name val="Segoe UI"/>
        <scheme val="none"/>
      </font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scheme val="none"/>
      </font>
      <fill>
        <patternFill patternType="solid">
          <fgColor indexed="64"/>
          <bgColor rgb="FFABC100"/>
        </patternFill>
      </fill>
      <alignment horizontal="center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>
        <left style="thin">
          <color indexed="64"/>
        </left>
        <right style="thin">
          <color indexed="64"/>
        </right>
        <top style="thin">
          <color theme="0" tint="-4.9989318521683403E-2"/>
        </top>
        <bottom style="thin">
          <color theme="0" tint="-4.9989318521683403E-2"/>
        </bottom>
      </border>
    </dxf>
    <dxf>
      <border>
        <left style="thin">
          <color indexed="64"/>
        </left>
        <right style="thin">
          <color indexed="64"/>
        </right>
        <top style="thin">
          <color theme="0" tint="-4.9989318521683403E-2"/>
        </top>
        <bottom style="thin">
          <color theme="0" tint="-4.9989318521683403E-2"/>
        </bottom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/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theme="0" tint="-4.9989318521683403E-2"/>
        </top>
        <bottom style="thin">
          <color theme="0" tint="-4.9989318521683403E-2"/>
        </bottom>
      </border>
    </dxf>
    <dxf>
      <border>
        <left/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theme="0" tint="-4.9989318521683403E-2"/>
        </top>
        <bottom style="thin">
          <color theme="0" tint="-4.9989318521683403E-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135982</xdr:colOff>
      <xdr:row>1</xdr:row>
      <xdr:rowOff>10584</xdr:rowOff>
    </xdr:from>
    <xdr:to>
      <xdr:col>3</xdr:col>
      <xdr:colOff>51594</xdr:colOff>
      <xdr:row>4</xdr:row>
      <xdr:rowOff>100543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D27B820-AD58-44CB-806F-5126BB77C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982" y="201084"/>
          <a:ext cx="1731712" cy="661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687917</xdr:colOff>
      <xdr:row>30</xdr:row>
      <xdr:rowOff>85788</xdr:rowOff>
    </xdr:from>
    <xdr:to>
      <xdr:col>8</xdr:col>
      <xdr:colOff>821531</xdr:colOff>
      <xdr:row>40</xdr:row>
      <xdr:rowOff>24344</xdr:rowOff>
    </xdr:to>
    <xdr:pic>
      <xdr:nvPicPr>
        <xdr:cNvPr id="3" name="Image 12">
          <a:extLst>
            <a:ext uri="{FF2B5EF4-FFF2-40B4-BE49-F238E27FC236}">
              <a16:creationId xmlns:a16="http://schemas.microsoft.com/office/drawing/2014/main" id="{03E83673-F499-4A26-88FD-A80B2BDDF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8517" y="6607238"/>
          <a:ext cx="4959614" cy="1843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63499</xdr:rowOff>
    </xdr:from>
    <xdr:to>
      <xdr:col>3</xdr:col>
      <xdr:colOff>185410</xdr:colOff>
      <xdr:row>39</xdr:row>
      <xdr:rowOff>122766</xdr:rowOff>
    </xdr:to>
    <xdr:pic>
      <xdr:nvPicPr>
        <xdr:cNvPr id="4" name="Image 13">
          <a:extLst>
            <a:ext uri="{FF2B5EF4-FFF2-40B4-BE49-F238E27FC236}">
              <a16:creationId xmlns:a16="http://schemas.microsoft.com/office/drawing/2014/main" id="{6F0C1FE1-20F2-435C-84C0-0F0CD5940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32449"/>
          <a:ext cx="2001510" cy="2726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42334</xdr:rowOff>
    </xdr:from>
    <xdr:to>
      <xdr:col>3</xdr:col>
      <xdr:colOff>150355</xdr:colOff>
      <xdr:row>40</xdr:row>
      <xdr:rowOff>23284</xdr:rowOff>
    </xdr:to>
    <xdr:pic>
      <xdr:nvPicPr>
        <xdr:cNvPr id="5" name="Image 15">
          <a:extLst>
            <a:ext uri="{FF2B5EF4-FFF2-40B4-BE49-F238E27FC236}">
              <a16:creationId xmlns:a16="http://schemas.microsoft.com/office/drawing/2014/main" id="{1AB061C8-9EF2-436B-8F6F-3A7912B97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44784"/>
          <a:ext cx="1966455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BG/S4_Documentation/1_Technique/3_Structure/0%20CCTP%20TYPE/Mod&#232;le_EGI_PRO_DPGF_02-GO_v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BG_LC/P2_Affaires/4250_BAQF027_SCI%20Gambetta/6_Prod-etudes/1-PRO/004-Rendu%20natif/BAQF027_EGI_PRO_EL_DPGF_05_Ind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BG_LC/P2_Affaires/4250_BAQF027_SCI%20Gambetta/6_Prod-etudes/1-PRO/004-Rendu%20natif/BAQF027_EGI_PRO_PB_DPGF_04_Ind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 GO"/>
      <sheetName val="Info"/>
      <sheetName val="GO"/>
      <sheetName val="SYNTHESE GO"/>
    </sheetNames>
    <sheetDataSet>
      <sheetData sheetId="0">
        <row r="8">
          <cell r="A8" t="str">
            <v>NOM DE L'OPERATION</v>
          </cell>
        </row>
        <row r="42">
          <cell r="B42" t="str">
            <v>BAOEXXXX</v>
          </cell>
          <cell r="F42" t="str">
            <v>XXX_EGI_PRO_DPGF_02-GO_v0</v>
          </cell>
        </row>
        <row r="44">
          <cell r="B44" t="str">
            <v>V0</v>
          </cell>
          <cell r="C44">
            <v>44186</v>
          </cell>
          <cell r="F44" t="str">
            <v>XXX</v>
          </cell>
          <cell r="H44" t="str">
            <v>XXX</v>
          </cell>
        </row>
      </sheetData>
      <sheetData sheetId="1"/>
      <sheetData sheetId="2">
        <row r="1">
          <cell r="C1" t="str">
            <v>NOM DE L'OPERATION</v>
          </cell>
        </row>
        <row r="10">
          <cell r="B10" t="str">
            <v>3.1</v>
          </cell>
        </row>
        <row r="11">
          <cell r="C11" t="str">
            <v>INSTALLATIONS DE CHANTIER</v>
          </cell>
          <cell r="H11">
            <v>0</v>
          </cell>
        </row>
        <row r="20">
          <cell r="B20" t="str">
            <v>3.1.2.</v>
          </cell>
          <cell r="C20" t="str">
            <v>TERRASSEMENTS</v>
          </cell>
          <cell r="H20">
            <v>0</v>
          </cell>
        </row>
        <row r="30">
          <cell r="B30" t="str">
            <v>3.1.3.</v>
          </cell>
          <cell r="C30" t="str">
            <v>DEMOLITIONS</v>
          </cell>
          <cell r="H30">
            <v>0</v>
          </cell>
        </row>
        <row r="33">
          <cell r="B33" t="str">
            <v>3.1.4.</v>
          </cell>
          <cell r="C33" t="str">
            <v>OUVRAGES DE FONDATIONS SUPERFICIELLES</v>
          </cell>
          <cell r="H33">
            <v>0</v>
          </cell>
        </row>
        <row r="45">
          <cell r="B45" t="str">
            <v>3.1.5.</v>
          </cell>
          <cell r="C45" t="str">
            <v>RESEAUX INTERIEURS ET EXTERIEURS ENTERRES</v>
          </cell>
          <cell r="H45">
            <v>0</v>
          </cell>
        </row>
        <row r="60">
          <cell r="B60" t="str">
            <v>3.1.6.</v>
          </cell>
          <cell r="C60" t="str">
            <v>DALLAGES, DALLES PORTEES ET OUVRAGES ASSOCIES</v>
          </cell>
          <cell r="H60">
            <v>0</v>
          </cell>
        </row>
        <row r="70">
          <cell r="B70" t="str">
            <v>3.1.7.</v>
          </cell>
          <cell r="C70" t="str">
            <v>OUVRAGES EN BETON ARME</v>
          </cell>
          <cell r="H70">
            <v>0</v>
          </cell>
        </row>
        <row r="91">
          <cell r="B91" t="str">
            <v>3.1.8.</v>
          </cell>
          <cell r="C91" t="str">
            <v>PROTECTION CONTRE L'HUMIDITE</v>
          </cell>
          <cell r="H91">
            <v>0</v>
          </cell>
        </row>
        <row r="98">
          <cell r="B98" t="str">
            <v>3.1.9.</v>
          </cell>
          <cell r="C98" t="str">
            <v>ISOLATION THERMIQUE</v>
          </cell>
          <cell r="H98">
            <v>0</v>
          </cell>
        </row>
        <row r="104">
          <cell r="B104" t="str">
            <v>3.1.10.</v>
          </cell>
          <cell r="C104" t="str">
            <v>AMENAGEMENT DES LOCAUX TECHNIQUES</v>
          </cell>
          <cell r="H104">
            <v>0</v>
          </cell>
        </row>
        <row r="108">
          <cell r="B108" t="str">
            <v>3.1.11</v>
          </cell>
          <cell r="C108" t="str">
            <v>OUVRAGES DIVERS ET FINITIONS</v>
          </cell>
          <cell r="H108">
            <v>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"/>
      <sheetName val="Info"/>
      <sheetName val="ELECTRICITE"/>
      <sheetName val="SYNTHESE"/>
      <sheetName val="A-B"/>
      <sheetName val="BAQF027_EGI_PRO_EL_DPGF_05_Ind1"/>
    </sheetNames>
    <sheetDataSet>
      <sheetData sheetId="0">
        <row r="8">
          <cell r="A8" t="str">
            <v>SCI GAMBETTA – CONSTRUCTION DE 19 LOGEMENTS</v>
          </cell>
        </row>
        <row r="46">
          <cell r="B46" t="str">
            <v>BAQF027</v>
          </cell>
        </row>
      </sheetData>
      <sheetData sheetId="1"/>
      <sheetData sheetId="2">
        <row r="11">
          <cell r="A11">
            <v>2.1</v>
          </cell>
        </row>
      </sheetData>
      <sheetData sheetId="3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"/>
      <sheetName val="Info"/>
      <sheetName val="PLOMBERIE"/>
      <sheetName val="SYNTHES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7620DC-AAF4-4D45-B173-4511337050F5}" name="Tableau143" displayName="Tableau143" ref="A4:F39" totalsRowShown="0" headerRowDxfId="10" dataDxfId="8" headerRowBorderDxfId="9" tableBorderDxfId="7" totalsRowBorderDxfId="6">
  <tableColumns count="6">
    <tableColumn id="1" xr3:uid="{6592CFDD-78B8-4113-9E22-0AC4B41EDC69}" name="Pos" dataDxfId="5"/>
    <tableColumn id="2" xr3:uid="{C232B01E-4BF9-4E83-AC4F-194F94A091AE}" name="SYNTHESE LOT 02 GROS ŒUVRE" dataDxfId="4"/>
    <tableColumn id="3" xr3:uid="{2E90D011-D77E-47F6-94AB-EA2BE39667F2}" name=" " dataDxfId="3"/>
    <tableColumn id="7" xr3:uid="{C9079544-B44F-499F-9672-763F1FFA0A8B}" name="  " dataDxfId="2"/>
    <tableColumn id="5" xr3:uid="{367314C5-F330-4FAF-92A7-39A48BB7787D}" name="    " dataDxfId="1">
      <calculatedColumnFormula>[2]!Tableau1[[#This Row],[Quantité Entreprise]]*[2]!Tableau1[[#This Row],[Prix unitaire]]</calculatedColumnFormula>
    </tableColumn>
    <tableColumn id="6" xr3:uid="{3F0A8A74-AE1D-4711-BE27-B343FF84C703}" name="PRIX" dataDxfId="0">
      <calculatedColumnFormula>[3]PLOMBERIE!G44</calculatedColumnFormula>
    </tableColumn>
  </tableColumns>
  <tableStyleInfo name="TableStyleLight10" showFirstColumn="0" showLastColumn="0" showRowStripes="0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8601A-DA16-436E-B0DA-8491C5642DA7}">
  <dimension ref="A1:U45"/>
  <sheetViews>
    <sheetView showGridLines="0" view="pageBreakPreview" zoomScale="80" zoomScaleNormal="80" zoomScaleSheetLayoutView="80" workbookViewId="0">
      <selection activeCell="M29" sqref="M29"/>
    </sheetView>
  </sheetViews>
  <sheetFormatPr baseColWidth="10" defaultRowHeight="13.2"/>
  <cols>
    <col min="1" max="1" width="3" style="1" customWidth="1"/>
    <col min="2" max="2" width="11.19921875" style="1" customWidth="1"/>
    <col min="3" max="3" width="11.796875" style="1" bestFit="1" customWidth="1"/>
    <col min="4" max="4" width="12.5" style="1" customWidth="1"/>
    <col min="5" max="8" width="11.19921875" style="1" customWidth="1"/>
    <col min="9" max="9" width="12.5" style="1" customWidth="1"/>
    <col min="10" max="10" width="2.796875" style="1" customWidth="1"/>
    <col min="11" max="255" width="10.796875" style="1"/>
    <col min="256" max="256" width="3" style="1" customWidth="1"/>
    <col min="257" max="257" width="11.19921875" style="1" customWidth="1"/>
    <col min="258" max="258" width="11.5" style="1" bestFit="1" customWidth="1"/>
    <col min="259" max="264" width="11.19921875" style="1" customWidth="1"/>
    <col min="265" max="266" width="2.796875" style="1" customWidth="1"/>
    <col min="267" max="511" width="10.796875" style="1"/>
    <col min="512" max="512" width="3" style="1" customWidth="1"/>
    <col min="513" max="513" width="11.19921875" style="1" customWidth="1"/>
    <col min="514" max="514" width="11.5" style="1" bestFit="1" customWidth="1"/>
    <col min="515" max="520" width="11.19921875" style="1" customWidth="1"/>
    <col min="521" max="522" width="2.796875" style="1" customWidth="1"/>
    <col min="523" max="767" width="10.796875" style="1"/>
    <col min="768" max="768" width="3" style="1" customWidth="1"/>
    <col min="769" max="769" width="11.19921875" style="1" customWidth="1"/>
    <col min="770" max="770" width="11.5" style="1" bestFit="1" customWidth="1"/>
    <col min="771" max="776" width="11.19921875" style="1" customWidth="1"/>
    <col min="777" max="778" width="2.796875" style="1" customWidth="1"/>
    <col min="779" max="1023" width="10.796875" style="1"/>
    <col min="1024" max="1024" width="3" style="1" customWidth="1"/>
    <col min="1025" max="1025" width="11.19921875" style="1" customWidth="1"/>
    <col min="1026" max="1026" width="11.5" style="1" bestFit="1" customWidth="1"/>
    <col min="1027" max="1032" width="11.19921875" style="1" customWidth="1"/>
    <col min="1033" max="1034" width="2.796875" style="1" customWidth="1"/>
    <col min="1035" max="1279" width="10.796875" style="1"/>
    <col min="1280" max="1280" width="3" style="1" customWidth="1"/>
    <col min="1281" max="1281" width="11.19921875" style="1" customWidth="1"/>
    <col min="1282" max="1282" width="11.5" style="1" bestFit="1" customWidth="1"/>
    <col min="1283" max="1288" width="11.19921875" style="1" customWidth="1"/>
    <col min="1289" max="1290" width="2.796875" style="1" customWidth="1"/>
    <col min="1291" max="1535" width="10.796875" style="1"/>
    <col min="1536" max="1536" width="3" style="1" customWidth="1"/>
    <col min="1537" max="1537" width="11.19921875" style="1" customWidth="1"/>
    <col min="1538" max="1538" width="11.5" style="1" bestFit="1" customWidth="1"/>
    <col min="1539" max="1544" width="11.19921875" style="1" customWidth="1"/>
    <col min="1545" max="1546" width="2.796875" style="1" customWidth="1"/>
    <col min="1547" max="1791" width="10.796875" style="1"/>
    <col min="1792" max="1792" width="3" style="1" customWidth="1"/>
    <col min="1793" max="1793" width="11.19921875" style="1" customWidth="1"/>
    <col min="1794" max="1794" width="11.5" style="1" bestFit="1" customWidth="1"/>
    <col min="1795" max="1800" width="11.19921875" style="1" customWidth="1"/>
    <col min="1801" max="1802" width="2.796875" style="1" customWidth="1"/>
    <col min="1803" max="2047" width="10.796875" style="1"/>
    <col min="2048" max="2048" width="3" style="1" customWidth="1"/>
    <col min="2049" max="2049" width="11.19921875" style="1" customWidth="1"/>
    <col min="2050" max="2050" width="11.5" style="1" bestFit="1" customWidth="1"/>
    <col min="2051" max="2056" width="11.19921875" style="1" customWidth="1"/>
    <col min="2057" max="2058" width="2.796875" style="1" customWidth="1"/>
    <col min="2059" max="2303" width="10.796875" style="1"/>
    <col min="2304" max="2304" width="3" style="1" customWidth="1"/>
    <col min="2305" max="2305" width="11.19921875" style="1" customWidth="1"/>
    <col min="2306" max="2306" width="11.5" style="1" bestFit="1" customWidth="1"/>
    <col min="2307" max="2312" width="11.19921875" style="1" customWidth="1"/>
    <col min="2313" max="2314" width="2.796875" style="1" customWidth="1"/>
    <col min="2315" max="2559" width="10.796875" style="1"/>
    <col min="2560" max="2560" width="3" style="1" customWidth="1"/>
    <col min="2561" max="2561" width="11.19921875" style="1" customWidth="1"/>
    <col min="2562" max="2562" width="11.5" style="1" bestFit="1" customWidth="1"/>
    <col min="2563" max="2568" width="11.19921875" style="1" customWidth="1"/>
    <col min="2569" max="2570" width="2.796875" style="1" customWidth="1"/>
    <col min="2571" max="2815" width="10.796875" style="1"/>
    <col min="2816" max="2816" width="3" style="1" customWidth="1"/>
    <col min="2817" max="2817" width="11.19921875" style="1" customWidth="1"/>
    <col min="2818" max="2818" width="11.5" style="1" bestFit="1" customWidth="1"/>
    <col min="2819" max="2824" width="11.19921875" style="1" customWidth="1"/>
    <col min="2825" max="2826" width="2.796875" style="1" customWidth="1"/>
    <col min="2827" max="3071" width="10.796875" style="1"/>
    <col min="3072" max="3072" width="3" style="1" customWidth="1"/>
    <col min="3073" max="3073" width="11.19921875" style="1" customWidth="1"/>
    <col min="3074" max="3074" width="11.5" style="1" bestFit="1" customWidth="1"/>
    <col min="3075" max="3080" width="11.19921875" style="1" customWidth="1"/>
    <col min="3081" max="3082" width="2.796875" style="1" customWidth="1"/>
    <col min="3083" max="3327" width="10.796875" style="1"/>
    <col min="3328" max="3328" width="3" style="1" customWidth="1"/>
    <col min="3329" max="3329" width="11.19921875" style="1" customWidth="1"/>
    <col min="3330" max="3330" width="11.5" style="1" bestFit="1" customWidth="1"/>
    <col min="3331" max="3336" width="11.19921875" style="1" customWidth="1"/>
    <col min="3337" max="3338" width="2.796875" style="1" customWidth="1"/>
    <col min="3339" max="3583" width="10.796875" style="1"/>
    <col min="3584" max="3584" width="3" style="1" customWidth="1"/>
    <col min="3585" max="3585" width="11.19921875" style="1" customWidth="1"/>
    <col min="3586" max="3586" width="11.5" style="1" bestFit="1" customWidth="1"/>
    <col min="3587" max="3592" width="11.19921875" style="1" customWidth="1"/>
    <col min="3593" max="3594" width="2.796875" style="1" customWidth="1"/>
    <col min="3595" max="3839" width="10.796875" style="1"/>
    <col min="3840" max="3840" width="3" style="1" customWidth="1"/>
    <col min="3841" max="3841" width="11.19921875" style="1" customWidth="1"/>
    <col min="3842" max="3842" width="11.5" style="1" bestFit="1" customWidth="1"/>
    <col min="3843" max="3848" width="11.19921875" style="1" customWidth="1"/>
    <col min="3849" max="3850" width="2.796875" style="1" customWidth="1"/>
    <col min="3851" max="4095" width="10.796875" style="1"/>
    <col min="4096" max="4096" width="3" style="1" customWidth="1"/>
    <col min="4097" max="4097" width="11.19921875" style="1" customWidth="1"/>
    <col min="4098" max="4098" width="11.5" style="1" bestFit="1" customWidth="1"/>
    <col min="4099" max="4104" width="11.19921875" style="1" customWidth="1"/>
    <col min="4105" max="4106" width="2.796875" style="1" customWidth="1"/>
    <col min="4107" max="4351" width="10.796875" style="1"/>
    <col min="4352" max="4352" width="3" style="1" customWidth="1"/>
    <col min="4353" max="4353" width="11.19921875" style="1" customWidth="1"/>
    <col min="4354" max="4354" width="11.5" style="1" bestFit="1" customWidth="1"/>
    <col min="4355" max="4360" width="11.19921875" style="1" customWidth="1"/>
    <col min="4361" max="4362" width="2.796875" style="1" customWidth="1"/>
    <col min="4363" max="4607" width="10.796875" style="1"/>
    <col min="4608" max="4608" width="3" style="1" customWidth="1"/>
    <col min="4609" max="4609" width="11.19921875" style="1" customWidth="1"/>
    <col min="4610" max="4610" width="11.5" style="1" bestFit="1" customWidth="1"/>
    <col min="4611" max="4616" width="11.19921875" style="1" customWidth="1"/>
    <col min="4617" max="4618" width="2.796875" style="1" customWidth="1"/>
    <col min="4619" max="4863" width="10.796875" style="1"/>
    <col min="4864" max="4864" width="3" style="1" customWidth="1"/>
    <col min="4865" max="4865" width="11.19921875" style="1" customWidth="1"/>
    <col min="4866" max="4866" width="11.5" style="1" bestFit="1" customWidth="1"/>
    <col min="4867" max="4872" width="11.19921875" style="1" customWidth="1"/>
    <col min="4873" max="4874" width="2.796875" style="1" customWidth="1"/>
    <col min="4875" max="5119" width="10.796875" style="1"/>
    <col min="5120" max="5120" width="3" style="1" customWidth="1"/>
    <col min="5121" max="5121" width="11.19921875" style="1" customWidth="1"/>
    <col min="5122" max="5122" width="11.5" style="1" bestFit="1" customWidth="1"/>
    <col min="5123" max="5128" width="11.19921875" style="1" customWidth="1"/>
    <col min="5129" max="5130" width="2.796875" style="1" customWidth="1"/>
    <col min="5131" max="5375" width="10.796875" style="1"/>
    <col min="5376" max="5376" width="3" style="1" customWidth="1"/>
    <col min="5377" max="5377" width="11.19921875" style="1" customWidth="1"/>
    <col min="5378" max="5378" width="11.5" style="1" bestFit="1" customWidth="1"/>
    <col min="5379" max="5384" width="11.19921875" style="1" customWidth="1"/>
    <col min="5385" max="5386" width="2.796875" style="1" customWidth="1"/>
    <col min="5387" max="5631" width="10.796875" style="1"/>
    <col min="5632" max="5632" width="3" style="1" customWidth="1"/>
    <col min="5633" max="5633" width="11.19921875" style="1" customWidth="1"/>
    <col min="5634" max="5634" width="11.5" style="1" bestFit="1" customWidth="1"/>
    <col min="5635" max="5640" width="11.19921875" style="1" customWidth="1"/>
    <col min="5641" max="5642" width="2.796875" style="1" customWidth="1"/>
    <col min="5643" max="5887" width="10.796875" style="1"/>
    <col min="5888" max="5888" width="3" style="1" customWidth="1"/>
    <col min="5889" max="5889" width="11.19921875" style="1" customWidth="1"/>
    <col min="5890" max="5890" width="11.5" style="1" bestFit="1" customWidth="1"/>
    <col min="5891" max="5896" width="11.19921875" style="1" customWidth="1"/>
    <col min="5897" max="5898" width="2.796875" style="1" customWidth="1"/>
    <col min="5899" max="6143" width="10.796875" style="1"/>
    <col min="6144" max="6144" width="3" style="1" customWidth="1"/>
    <col min="6145" max="6145" width="11.19921875" style="1" customWidth="1"/>
    <col min="6146" max="6146" width="11.5" style="1" bestFit="1" customWidth="1"/>
    <col min="6147" max="6152" width="11.19921875" style="1" customWidth="1"/>
    <col min="6153" max="6154" width="2.796875" style="1" customWidth="1"/>
    <col min="6155" max="6399" width="10.796875" style="1"/>
    <col min="6400" max="6400" width="3" style="1" customWidth="1"/>
    <col min="6401" max="6401" width="11.19921875" style="1" customWidth="1"/>
    <col min="6402" max="6402" width="11.5" style="1" bestFit="1" customWidth="1"/>
    <col min="6403" max="6408" width="11.19921875" style="1" customWidth="1"/>
    <col min="6409" max="6410" width="2.796875" style="1" customWidth="1"/>
    <col min="6411" max="6655" width="10.796875" style="1"/>
    <col min="6656" max="6656" width="3" style="1" customWidth="1"/>
    <col min="6657" max="6657" width="11.19921875" style="1" customWidth="1"/>
    <col min="6658" max="6658" width="11.5" style="1" bestFit="1" customWidth="1"/>
    <col min="6659" max="6664" width="11.19921875" style="1" customWidth="1"/>
    <col min="6665" max="6666" width="2.796875" style="1" customWidth="1"/>
    <col min="6667" max="6911" width="10.796875" style="1"/>
    <col min="6912" max="6912" width="3" style="1" customWidth="1"/>
    <col min="6913" max="6913" width="11.19921875" style="1" customWidth="1"/>
    <col min="6914" max="6914" width="11.5" style="1" bestFit="1" customWidth="1"/>
    <col min="6915" max="6920" width="11.19921875" style="1" customWidth="1"/>
    <col min="6921" max="6922" width="2.796875" style="1" customWidth="1"/>
    <col min="6923" max="7167" width="10.796875" style="1"/>
    <col min="7168" max="7168" width="3" style="1" customWidth="1"/>
    <col min="7169" max="7169" width="11.19921875" style="1" customWidth="1"/>
    <col min="7170" max="7170" width="11.5" style="1" bestFit="1" customWidth="1"/>
    <col min="7171" max="7176" width="11.19921875" style="1" customWidth="1"/>
    <col min="7177" max="7178" width="2.796875" style="1" customWidth="1"/>
    <col min="7179" max="7423" width="10.796875" style="1"/>
    <col min="7424" max="7424" width="3" style="1" customWidth="1"/>
    <col min="7425" max="7425" width="11.19921875" style="1" customWidth="1"/>
    <col min="7426" max="7426" width="11.5" style="1" bestFit="1" customWidth="1"/>
    <col min="7427" max="7432" width="11.19921875" style="1" customWidth="1"/>
    <col min="7433" max="7434" width="2.796875" style="1" customWidth="1"/>
    <col min="7435" max="7679" width="10.796875" style="1"/>
    <col min="7680" max="7680" width="3" style="1" customWidth="1"/>
    <col min="7681" max="7681" width="11.19921875" style="1" customWidth="1"/>
    <col min="7682" max="7682" width="11.5" style="1" bestFit="1" customWidth="1"/>
    <col min="7683" max="7688" width="11.19921875" style="1" customWidth="1"/>
    <col min="7689" max="7690" width="2.796875" style="1" customWidth="1"/>
    <col min="7691" max="7935" width="10.796875" style="1"/>
    <col min="7936" max="7936" width="3" style="1" customWidth="1"/>
    <col min="7937" max="7937" width="11.19921875" style="1" customWidth="1"/>
    <col min="7938" max="7938" width="11.5" style="1" bestFit="1" customWidth="1"/>
    <col min="7939" max="7944" width="11.19921875" style="1" customWidth="1"/>
    <col min="7945" max="7946" width="2.796875" style="1" customWidth="1"/>
    <col min="7947" max="8191" width="10.796875" style="1"/>
    <col min="8192" max="8192" width="3" style="1" customWidth="1"/>
    <col min="8193" max="8193" width="11.19921875" style="1" customWidth="1"/>
    <col min="8194" max="8194" width="11.5" style="1" bestFit="1" customWidth="1"/>
    <col min="8195" max="8200" width="11.19921875" style="1" customWidth="1"/>
    <col min="8201" max="8202" width="2.796875" style="1" customWidth="1"/>
    <col min="8203" max="8447" width="10.796875" style="1"/>
    <col min="8448" max="8448" width="3" style="1" customWidth="1"/>
    <col min="8449" max="8449" width="11.19921875" style="1" customWidth="1"/>
    <col min="8450" max="8450" width="11.5" style="1" bestFit="1" customWidth="1"/>
    <col min="8451" max="8456" width="11.19921875" style="1" customWidth="1"/>
    <col min="8457" max="8458" width="2.796875" style="1" customWidth="1"/>
    <col min="8459" max="8703" width="10.796875" style="1"/>
    <col min="8704" max="8704" width="3" style="1" customWidth="1"/>
    <col min="8705" max="8705" width="11.19921875" style="1" customWidth="1"/>
    <col min="8706" max="8706" width="11.5" style="1" bestFit="1" customWidth="1"/>
    <col min="8707" max="8712" width="11.19921875" style="1" customWidth="1"/>
    <col min="8713" max="8714" width="2.796875" style="1" customWidth="1"/>
    <col min="8715" max="8959" width="10.796875" style="1"/>
    <col min="8960" max="8960" width="3" style="1" customWidth="1"/>
    <col min="8961" max="8961" width="11.19921875" style="1" customWidth="1"/>
    <col min="8962" max="8962" width="11.5" style="1" bestFit="1" customWidth="1"/>
    <col min="8963" max="8968" width="11.19921875" style="1" customWidth="1"/>
    <col min="8969" max="8970" width="2.796875" style="1" customWidth="1"/>
    <col min="8971" max="9215" width="10.796875" style="1"/>
    <col min="9216" max="9216" width="3" style="1" customWidth="1"/>
    <col min="9217" max="9217" width="11.19921875" style="1" customWidth="1"/>
    <col min="9218" max="9218" width="11.5" style="1" bestFit="1" customWidth="1"/>
    <col min="9219" max="9224" width="11.19921875" style="1" customWidth="1"/>
    <col min="9225" max="9226" width="2.796875" style="1" customWidth="1"/>
    <col min="9227" max="9471" width="10.796875" style="1"/>
    <col min="9472" max="9472" width="3" style="1" customWidth="1"/>
    <col min="9473" max="9473" width="11.19921875" style="1" customWidth="1"/>
    <col min="9474" max="9474" width="11.5" style="1" bestFit="1" customWidth="1"/>
    <col min="9475" max="9480" width="11.19921875" style="1" customWidth="1"/>
    <col min="9481" max="9482" width="2.796875" style="1" customWidth="1"/>
    <col min="9483" max="9727" width="10.796875" style="1"/>
    <col min="9728" max="9728" width="3" style="1" customWidth="1"/>
    <col min="9729" max="9729" width="11.19921875" style="1" customWidth="1"/>
    <col min="9730" max="9730" width="11.5" style="1" bestFit="1" customWidth="1"/>
    <col min="9731" max="9736" width="11.19921875" style="1" customWidth="1"/>
    <col min="9737" max="9738" width="2.796875" style="1" customWidth="1"/>
    <col min="9739" max="9983" width="10.796875" style="1"/>
    <col min="9984" max="9984" width="3" style="1" customWidth="1"/>
    <col min="9985" max="9985" width="11.19921875" style="1" customWidth="1"/>
    <col min="9986" max="9986" width="11.5" style="1" bestFit="1" customWidth="1"/>
    <col min="9987" max="9992" width="11.19921875" style="1" customWidth="1"/>
    <col min="9993" max="9994" width="2.796875" style="1" customWidth="1"/>
    <col min="9995" max="10239" width="10.796875" style="1"/>
    <col min="10240" max="10240" width="3" style="1" customWidth="1"/>
    <col min="10241" max="10241" width="11.19921875" style="1" customWidth="1"/>
    <col min="10242" max="10242" width="11.5" style="1" bestFit="1" customWidth="1"/>
    <col min="10243" max="10248" width="11.19921875" style="1" customWidth="1"/>
    <col min="10249" max="10250" width="2.796875" style="1" customWidth="1"/>
    <col min="10251" max="10495" width="10.796875" style="1"/>
    <col min="10496" max="10496" width="3" style="1" customWidth="1"/>
    <col min="10497" max="10497" width="11.19921875" style="1" customWidth="1"/>
    <col min="10498" max="10498" width="11.5" style="1" bestFit="1" customWidth="1"/>
    <col min="10499" max="10504" width="11.19921875" style="1" customWidth="1"/>
    <col min="10505" max="10506" width="2.796875" style="1" customWidth="1"/>
    <col min="10507" max="10751" width="10.796875" style="1"/>
    <col min="10752" max="10752" width="3" style="1" customWidth="1"/>
    <col min="10753" max="10753" width="11.19921875" style="1" customWidth="1"/>
    <col min="10754" max="10754" width="11.5" style="1" bestFit="1" customWidth="1"/>
    <col min="10755" max="10760" width="11.19921875" style="1" customWidth="1"/>
    <col min="10761" max="10762" width="2.796875" style="1" customWidth="1"/>
    <col min="10763" max="11007" width="10.796875" style="1"/>
    <col min="11008" max="11008" width="3" style="1" customWidth="1"/>
    <col min="11009" max="11009" width="11.19921875" style="1" customWidth="1"/>
    <col min="11010" max="11010" width="11.5" style="1" bestFit="1" customWidth="1"/>
    <col min="11011" max="11016" width="11.19921875" style="1" customWidth="1"/>
    <col min="11017" max="11018" width="2.796875" style="1" customWidth="1"/>
    <col min="11019" max="11263" width="10.796875" style="1"/>
    <col min="11264" max="11264" width="3" style="1" customWidth="1"/>
    <col min="11265" max="11265" width="11.19921875" style="1" customWidth="1"/>
    <col min="11266" max="11266" width="11.5" style="1" bestFit="1" customWidth="1"/>
    <col min="11267" max="11272" width="11.19921875" style="1" customWidth="1"/>
    <col min="11273" max="11274" width="2.796875" style="1" customWidth="1"/>
    <col min="11275" max="11519" width="10.796875" style="1"/>
    <col min="11520" max="11520" width="3" style="1" customWidth="1"/>
    <col min="11521" max="11521" width="11.19921875" style="1" customWidth="1"/>
    <col min="11522" max="11522" width="11.5" style="1" bestFit="1" customWidth="1"/>
    <col min="11523" max="11528" width="11.19921875" style="1" customWidth="1"/>
    <col min="11529" max="11530" width="2.796875" style="1" customWidth="1"/>
    <col min="11531" max="11775" width="10.796875" style="1"/>
    <col min="11776" max="11776" width="3" style="1" customWidth="1"/>
    <col min="11777" max="11777" width="11.19921875" style="1" customWidth="1"/>
    <col min="11778" max="11778" width="11.5" style="1" bestFit="1" customWidth="1"/>
    <col min="11779" max="11784" width="11.19921875" style="1" customWidth="1"/>
    <col min="11785" max="11786" width="2.796875" style="1" customWidth="1"/>
    <col min="11787" max="12031" width="10.796875" style="1"/>
    <col min="12032" max="12032" width="3" style="1" customWidth="1"/>
    <col min="12033" max="12033" width="11.19921875" style="1" customWidth="1"/>
    <col min="12034" max="12034" width="11.5" style="1" bestFit="1" customWidth="1"/>
    <col min="12035" max="12040" width="11.19921875" style="1" customWidth="1"/>
    <col min="12041" max="12042" width="2.796875" style="1" customWidth="1"/>
    <col min="12043" max="12287" width="10.796875" style="1"/>
    <col min="12288" max="12288" width="3" style="1" customWidth="1"/>
    <col min="12289" max="12289" width="11.19921875" style="1" customWidth="1"/>
    <col min="12290" max="12290" width="11.5" style="1" bestFit="1" customWidth="1"/>
    <col min="12291" max="12296" width="11.19921875" style="1" customWidth="1"/>
    <col min="12297" max="12298" width="2.796875" style="1" customWidth="1"/>
    <col min="12299" max="12543" width="10.796875" style="1"/>
    <col min="12544" max="12544" width="3" style="1" customWidth="1"/>
    <col min="12545" max="12545" width="11.19921875" style="1" customWidth="1"/>
    <col min="12546" max="12546" width="11.5" style="1" bestFit="1" customWidth="1"/>
    <col min="12547" max="12552" width="11.19921875" style="1" customWidth="1"/>
    <col min="12553" max="12554" width="2.796875" style="1" customWidth="1"/>
    <col min="12555" max="12799" width="10.796875" style="1"/>
    <col min="12800" max="12800" width="3" style="1" customWidth="1"/>
    <col min="12801" max="12801" width="11.19921875" style="1" customWidth="1"/>
    <col min="12802" max="12802" width="11.5" style="1" bestFit="1" customWidth="1"/>
    <col min="12803" max="12808" width="11.19921875" style="1" customWidth="1"/>
    <col min="12809" max="12810" width="2.796875" style="1" customWidth="1"/>
    <col min="12811" max="13055" width="10.796875" style="1"/>
    <col min="13056" max="13056" width="3" style="1" customWidth="1"/>
    <col min="13057" max="13057" width="11.19921875" style="1" customWidth="1"/>
    <col min="13058" max="13058" width="11.5" style="1" bestFit="1" customWidth="1"/>
    <col min="13059" max="13064" width="11.19921875" style="1" customWidth="1"/>
    <col min="13065" max="13066" width="2.796875" style="1" customWidth="1"/>
    <col min="13067" max="13311" width="10.796875" style="1"/>
    <col min="13312" max="13312" width="3" style="1" customWidth="1"/>
    <col min="13313" max="13313" width="11.19921875" style="1" customWidth="1"/>
    <col min="13314" max="13314" width="11.5" style="1" bestFit="1" customWidth="1"/>
    <col min="13315" max="13320" width="11.19921875" style="1" customWidth="1"/>
    <col min="13321" max="13322" width="2.796875" style="1" customWidth="1"/>
    <col min="13323" max="13567" width="10.796875" style="1"/>
    <col min="13568" max="13568" width="3" style="1" customWidth="1"/>
    <col min="13569" max="13569" width="11.19921875" style="1" customWidth="1"/>
    <col min="13570" max="13570" width="11.5" style="1" bestFit="1" customWidth="1"/>
    <col min="13571" max="13576" width="11.19921875" style="1" customWidth="1"/>
    <col min="13577" max="13578" width="2.796875" style="1" customWidth="1"/>
    <col min="13579" max="13823" width="10.796875" style="1"/>
    <col min="13824" max="13824" width="3" style="1" customWidth="1"/>
    <col min="13825" max="13825" width="11.19921875" style="1" customWidth="1"/>
    <col min="13826" max="13826" width="11.5" style="1" bestFit="1" customWidth="1"/>
    <col min="13827" max="13832" width="11.19921875" style="1" customWidth="1"/>
    <col min="13833" max="13834" width="2.796875" style="1" customWidth="1"/>
    <col min="13835" max="14079" width="10.796875" style="1"/>
    <col min="14080" max="14080" width="3" style="1" customWidth="1"/>
    <col min="14081" max="14081" width="11.19921875" style="1" customWidth="1"/>
    <col min="14082" max="14082" width="11.5" style="1" bestFit="1" customWidth="1"/>
    <col min="14083" max="14088" width="11.19921875" style="1" customWidth="1"/>
    <col min="14089" max="14090" width="2.796875" style="1" customWidth="1"/>
    <col min="14091" max="14335" width="10.796875" style="1"/>
    <col min="14336" max="14336" width="3" style="1" customWidth="1"/>
    <col min="14337" max="14337" width="11.19921875" style="1" customWidth="1"/>
    <col min="14338" max="14338" width="11.5" style="1" bestFit="1" customWidth="1"/>
    <col min="14339" max="14344" width="11.19921875" style="1" customWidth="1"/>
    <col min="14345" max="14346" width="2.796875" style="1" customWidth="1"/>
    <col min="14347" max="14591" width="10.796875" style="1"/>
    <col min="14592" max="14592" width="3" style="1" customWidth="1"/>
    <col min="14593" max="14593" width="11.19921875" style="1" customWidth="1"/>
    <col min="14594" max="14594" width="11.5" style="1" bestFit="1" customWidth="1"/>
    <col min="14595" max="14600" width="11.19921875" style="1" customWidth="1"/>
    <col min="14601" max="14602" width="2.796875" style="1" customWidth="1"/>
    <col min="14603" max="14847" width="10.796875" style="1"/>
    <col min="14848" max="14848" width="3" style="1" customWidth="1"/>
    <col min="14849" max="14849" width="11.19921875" style="1" customWidth="1"/>
    <col min="14850" max="14850" width="11.5" style="1" bestFit="1" customWidth="1"/>
    <col min="14851" max="14856" width="11.19921875" style="1" customWidth="1"/>
    <col min="14857" max="14858" width="2.796875" style="1" customWidth="1"/>
    <col min="14859" max="15103" width="10.796875" style="1"/>
    <col min="15104" max="15104" width="3" style="1" customWidth="1"/>
    <col min="15105" max="15105" width="11.19921875" style="1" customWidth="1"/>
    <col min="15106" max="15106" width="11.5" style="1" bestFit="1" customWidth="1"/>
    <col min="15107" max="15112" width="11.19921875" style="1" customWidth="1"/>
    <col min="15113" max="15114" width="2.796875" style="1" customWidth="1"/>
    <col min="15115" max="15359" width="10.796875" style="1"/>
    <col min="15360" max="15360" width="3" style="1" customWidth="1"/>
    <col min="15361" max="15361" width="11.19921875" style="1" customWidth="1"/>
    <col min="15362" max="15362" width="11.5" style="1" bestFit="1" customWidth="1"/>
    <col min="15363" max="15368" width="11.19921875" style="1" customWidth="1"/>
    <col min="15369" max="15370" width="2.796875" style="1" customWidth="1"/>
    <col min="15371" max="15615" width="10.796875" style="1"/>
    <col min="15616" max="15616" width="3" style="1" customWidth="1"/>
    <col min="15617" max="15617" width="11.19921875" style="1" customWidth="1"/>
    <col min="15618" max="15618" width="11.5" style="1" bestFit="1" customWidth="1"/>
    <col min="15619" max="15624" width="11.19921875" style="1" customWidth="1"/>
    <col min="15625" max="15626" width="2.796875" style="1" customWidth="1"/>
    <col min="15627" max="15871" width="10.796875" style="1"/>
    <col min="15872" max="15872" width="3" style="1" customWidth="1"/>
    <col min="15873" max="15873" width="11.19921875" style="1" customWidth="1"/>
    <col min="15874" max="15874" width="11.5" style="1" bestFit="1" customWidth="1"/>
    <col min="15875" max="15880" width="11.19921875" style="1" customWidth="1"/>
    <col min="15881" max="15882" width="2.796875" style="1" customWidth="1"/>
    <col min="15883" max="16127" width="10.796875" style="1"/>
    <col min="16128" max="16128" width="3" style="1" customWidth="1"/>
    <col min="16129" max="16129" width="11.19921875" style="1" customWidth="1"/>
    <col min="16130" max="16130" width="11.5" style="1" bestFit="1" customWidth="1"/>
    <col min="16131" max="16136" width="11.19921875" style="1" customWidth="1"/>
    <col min="16137" max="16138" width="2.796875" style="1" customWidth="1"/>
    <col min="16139" max="16384" width="10.796875" style="1"/>
  </cols>
  <sheetData>
    <row r="1" spans="1:21" ht="15" customHeight="1"/>
    <row r="2" spans="1:21" ht="15" customHeight="1"/>
    <row r="3" spans="1:21" ht="15" customHeight="1"/>
    <row r="4" spans="1:21" ht="15" customHeight="1"/>
    <row r="5" spans="1:21" ht="15" customHeight="1"/>
    <row r="6" spans="1:21" ht="15" customHeight="1">
      <c r="K6" s="167"/>
      <c r="L6" s="167"/>
      <c r="M6" s="167"/>
      <c r="N6" s="167"/>
      <c r="O6" s="167"/>
      <c r="P6" s="167"/>
      <c r="Q6" s="167"/>
      <c r="R6" s="167"/>
      <c r="S6" s="167"/>
    </row>
    <row r="7" spans="1:21" ht="15" customHeight="1">
      <c r="K7" s="167"/>
      <c r="L7" s="167"/>
      <c r="M7" s="167"/>
      <c r="N7" s="167"/>
      <c r="O7" s="167"/>
      <c r="P7" s="167"/>
      <c r="Q7" s="167"/>
      <c r="R7" s="167"/>
      <c r="S7" s="167"/>
    </row>
    <row r="8" spans="1:21" ht="24" customHeight="1">
      <c r="A8" s="168" t="s">
        <v>78</v>
      </c>
      <c r="B8" s="168"/>
      <c r="C8" s="168"/>
      <c r="D8" s="168"/>
      <c r="E8" s="168"/>
      <c r="F8" s="168"/>
      <c r="G8" s="168"/>
      <c r="H8" s="168"/>
      <c r="I8" s="168"/>
      <c r="K8" s="167"/>
      <c r="L8" s="167"/>
      <c r="M8" s="167"/>
      <c r="N8" s="167"/>
      <c r="O8" s="167"/>
      <c r="P8" s="167"/>
      <c r="Q8" s="167"/>
      <c r="R8" s="167"/>
      <c r="S8" s="167"/>
    </row>
    <row r="9" spans="1:21" ht="25.5" customHeight="1">
      <c r="A9" s="168"/>
      <c r="B9" s="168"/>
      <c r="C9" s="168"/>
      <c r="D9" s="168"/>
      <c r="E9" s="168"/>
      <c r="F9" s="168"/>
      <c r="G9" s="168"/>
      <c r="H9" s="168"/>
      <c r="I9" s="168"/>
      <c r="K9" s="167"/>
      <c r="L9" s="167"/>
      <c r="M9" s="167"/>
      <c r="N9" s="167"/>
      <c r="O9" s="167"/>
      <c r="P9" s="167"/>
      <c r="Q9" s="167"/>
      <c r="R9" s="167"/>
      <c r="S9" s="167"/>
    </row>
    <row r="10" spans="1:21" ht="17.25" customHeight="1">
      <c r="B10" s="2"/>
      <c r="C10" s="2"/>
      <c r="D10" s="2"/>
      <c r="E10" s="2"/>
      <c r="F10" s="2"/>
      <c r="G10" s="2"/>
      <c r="H10" s="2"/>
      <c r="I10" s="2"/>
      <c r="K10" s="167"/>
      <c r="L10" s="167"/>
      <c r="M10" s="167"/>
      <c r="N10" s="167"/>
      <c r="O10" s="167"/>
      <c r="P10" s="167"/>
      <c r="Q10" s="167"/>
      <c r="R10" s="167"/>
      <c r="S10" s="167"/>
    </row>
    <row r="11" spans="1:21" ht="17.25" customHeight="1">
      <c r="B11" s="2"/>
      <c r="C11" s="2"/>
      <c r="D11" s="2"/>
      <c r="E11" s="2"/>
      <c r="F11" s="2"/>
      <c r="G11" s="2"/>
      <c r="H11" s="2"/>
      <c r="I11" s="2"/>
      <c r="K11" s="167"/>
      <c r="L11" s="167"/>
      <c r="M11" s="167"/>
      <c r="N11" s="167"/>
      <c r="O11" s="167"/>
      <c r="P11" s="167"/>
      <c r="Q11" s="167"/>
      <c r="R11" s="167"/>
      <c r="S11" s="167"/>
    </row>
    <row r="12" spans="1:21" ht="17.25" customHeight="1">
      <c r="B12" s="2"/>
      <c r="C12" s="2"/>
      <c r="D12" s="2"/>
      <c r="E12" s="2"/>
      <c r="F12" s="2"/>
      <c r="G12" s="2"/>
      <c r="H12" s="2"/>
      <c r="I12" s="2"/>
    </row>
    <row r="13" spans="1:21" ht="21.75" customHeight="1">
      <c r="B13" s="169" t="s">
        <v>79</v>
      </c>
      <c r="C13" s="169"/>
      <c r="D13" s="169"/>
      <c r="E13" s="169"/>
      <c r="F13" s="169"/>
      <c r="G13" s="169"/>
      <c r="H13" s="169"/>
      <c r="I13" s="169"/>
    </row>
    <row r="14" spans="1:21" ht="27" customHeight="1">
      <c r="B14" s="169"/>
      <c r="C14" s="169"/>
      <c r="D14" s="169"/>
      <c r="E14" s="169"/>
      <c r="F14" s="169"/>
      <c r="G14" s="169"/>
      <c r="H14" s="169"/>
      <c r="I14" s="169"/>
    </row>
    <row r="15" spans="1:21" ht="34.5" customHeight="1">
      <c r="B15" s="169"/>
      <c r="C15" s="169"/>
      <c r="D15" s="169"/>
      <c r="E15" s="169"/>
      <c r="F15" s="169"/>
      <c r="G15" s="169"/>
      <c r="H15" s="169"/>
      <c r="I15" s="169"/>
      <c r="M15" s="167"/>
      <c r="N15" s="167"/>
      <c r="O15" s="167"/>
      <c r="P15" s="167"/>
      <c r="Q15" s="167"/>
      <c r="R15" s="167"/>
      <c r="S15" s="167"/>
      <c r="T15" s="167"/>
      <c r="U15" s="167"/>
    </row>
    <row r="16" spans="1:21" ht="15" customHeight="1">
      <c r="B16" s="3"/>
      <c r="M16" s="167"/>
      <c r="N16" s="167"/>
      <c r="O16" s="167"/>
      <c r="P16" s="167"/>
      <c r="Q16" s="167"/>
      <c r="R16" s="167"/>
      <c r="S16" s="167"/>
      <c r="T16" s="167"/>
      <c r="U16" s="167"/>
    </row>
    <row r="17" spans="8:21" ht="15" customHeight="1">
      <c r="M17" s="167"/>
      <c r="N17" s="167"/>
      <c r="O17" s="167"/>
      <c r="P17" s="167"/>
      <c r="Q17" s="167"/>
      <c r="R17" s="167"/>
      <c r="S17" s="167"/>
      <c r="T17" s="167"/>
      <c r="U17" s="167"/>
    </row>
    <row r="18" spans="8:21" ht="15" customHeight="1">
      <c r="M18" s="167"/>
      <c r="N18" s="167"/>
      <c r="O18" s="167"/>
      <c r="P18" s="167"/>
      <c r="Q18" s="167"/>
      <c r="R18" s="167"/>
      <c r="S18" s="167"/>
      <c r="T18" s="167"/>
      <c r="U18" s="167"/>
    </row>
    <row r="19" spans="8:21" ht="15" customHeight="1">
      <c r="M19" s="167"/>
      <c r="N19" s="167"/>
      <c r="O19" s="167"/>
      <c r="P19" s="167"/>
      <c r="Q19" s="167"/>
      <c r="R19" s="167"/>
      <c r="S19" s="167"/>
      <c r="T19" s="167"/>
      <c r="U19" s="167"/>
    </row>
    <row r="20" spans="8:21" ht="15" customHeight="1"/>
    <row r="21" spans="8:21" ht="15" customHeight="1"/>
    <row r="22" spans="8:21" ht="15" customHeight="1"/>
    <row r="23" spans="8:21" ht="15" customHeight="1"/>
    <row r="24" spans="8:21" ht="15" customHeight="1"/>
    <row r="25" spans="8:21" ht="15" customHeight="1"/>
    <row r="26" spans="8:21" ht="15" customHeight="1"/>
    <row r="27" spans="8:21" ht="15" customHeight="1"/>
    <row r="28" spans="8:21" ht="15" customHeight="1"/>
    <row r="29" spans="8:21" ht="15" customHeight="1">
      <c r="H29" s="170"/>
      <c r="I29" s="170"/>
    </row>
    <row r="30" spans="8:21" ht="15" customHeight="1"/>
    <row r="31" spans="8:21" ht="15" customHeight="1"/>
    <row r="32" spans="8:21" ht="15" customHeight="1"/>
    <row r="33" spans="1:9" ht="15" customHeight="1"/>
    <row r="34" spans="1:9" ht="15" customHeight="1"/>
    <row r="35" spans="1:9" ht="15" customHeight="1"/>
    <row r="36" spans="1:9" ht="15" customHeight="1"/>
    <row r="37" spans="1:9" ht="15" customHeight="1"/>
    <row r="38" spans="1:9" ht="15" customHeight="1"/>
    <row r="39" spans="1:9" ht="15" customHeight="1"/>
    <row r="40" spans="1:9" ht="15" customHeight="1"/>
    <row r="41" spans="1:9" ht="13.8">
      <c r="A41" s="4"/>
      <c r="B41" s="4" t="s">
        <v>80</v>
      </c>
      <c r="C41" s="4"/>
      <c r="D41" s="4"/>
      <c r="E41" s="4"/>
      <c r="F41" s="4" t="s">
        <v>81</v>
      </c>
      <c r="G41" s="4"/>
      <c r="H41" s="4"/>
      <c r="I41" s="4"/>
    </row>
    <row r="42" spans="1:9" ht="13.8">
      <c r="B42" s="5" t="s">
        <v>82</v>
      </c>
      <c r="C42" s="6" t="s">
        <v>83</v>
      </c>
      <c r="D42" s="7"/>
      <c r="E42" s="7"/>
      <c r="F42" s="8" t="s">
        <v>84</v>
      </c>
      <c r="G42" s="7"/>
      <c r="H42" s="7"/>
      <c r="I42" s="7"/>
    </row>
    <row r="43" spans="1:9" ht="13.8">
      <c r="A43" s="4"/>
      <c r="B43" s="4" t="s">
        <v>85</v>
      </c>
      <c r="C43" s="4" t="s">
        <v>86</v>
      </c>
      <c r="D43" s="4" t="s">
        <v>87</v>
      </c>
      <c r="E43" s="4"/>
      <c r="F43" s="4" t="s">
        <v>88</v>
      </c>
      <c r="G43" s="4"/>
      <c r="H43" s="4" t="s">
        <v>89</v>
      </c>
      <c r="I43" s="4"/>
    </row>
    <row r="44" spans="1:9" ht="13.8">
      <c r="B44" s="9" t="s">
        <v>90</v>
      </c>
      <c r="C44" s="10">
        <v>44186</v>
      </c>
      <c r="D44" s="11"/>
      <c r="E44" s="12"/>
      <c r="F44" s="12" t="s">
        <v>91</v>
      </c>
      <c r="G44" s="12"/>
      <c r="H44" s="12" t="s">
        <v>91</v>
      </c>
      <c r="I44" s="7"/>
    </row>
    <row r="45" spans="1:9" ht="13.8">
      <c r="B45" s="9"/>
      <c r="C45" s="10"/>
      <c r="D45" s="11"/>
      <c r="E45" s="12"/>
      <c r="F45" s="12"/>
      <c r="G45" s="12"/>
      <c r="H45" s="12"/>
      <c r="I45" s="7"/>
    </row>
  </sheetData>
  <mergeCells count="5">
    <mergeCell ref="K6:S11"/>
    <mergeCell ref="A8:I9"/>
    <mergeCell ref="B13:I15"/>
    <mergeCell ref="M15:U19"/>
    <mergeCell ref="H29:I29"/>
  </mergeCells>
  <printOptions horizontalCentered="1" verticalCentered="1"/>
  <pageMargins left="0.23622047244094491" right="0.23622047244094491" top="0.43307086614173229" bottom="0.47244094488188981" header="0.31496062992125984" footer="0.19685039370078741"/>
  <pageSetup paperSize="9" scale="99" orientation="portrait" r:id="rId1"/>
  <headerFooter>
    <oddFooter>&amp;L&amp;F_x000D_&amp;1#&amp;"Aptos"&amp;10&amp;K000000 Data sensitivity - Public</oddFooter>
  </headerFooter>
  <rowBreaks count="1" manualBreakCount="1">
    <brk id="4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A7DA9-B965-48A6-A7BD-73140D9A7D66}">
  <dimension ref="A1:G24"/>
  <sheetViews>
    <sheetView view="pageBreakPreview" zoomScaleNormal="100" zoomScaleSheetLayoutView="100" workbookViewId="0">
      <selection activeCell="F25" sqref="F25"/>
    </sheetView>
  </sheetViews>
  <sheetFormatPr baseColWidth="10" defaultColWidth="11.5" defaultRowHeight="16.8"/>
  <cols>
    <col min="1" max="1" width="11.5" style="3"/>
    <col min="2" max="2" width="10.5" style="3" customWidth="1"/>
    <col min="3" max="5" width="11.5" style="3"/>
    <col min="6" max="6" width="14.796875" style="3" customWidth="1"/>
    <col min="7" max="16384" width="11.5" style="3"/>
  </cols>
  <sheetData>
    <row r="1" spans="1:7" ht="16.5" customHeight="1">
      <c r="A1" s="61" t="s">
        <v>92</v>
      </c>
      <c r="B1" s="3" t="str">
        <f>'[1]PG GO'!B42</f>
        <v>BAOEXXXX</v>
      </c>
      <c r="C1" s="3" t="str">
        <f>'[1]PG GO'!A8</f>
        <v>NOM DE L'OPERATION</v>
      </c>
      <c r="G1" s="62" t="s">
        <v>1</v>
      </c>
    </row>
    <row r="2" spans="1:7">
      <c r="A2" s="61"/>
      <c r="G2" s="61"/>
    </row>
    <row r="3" spans="1:7" ht="16.5" customHeight="1">
      <c r="A3" s="171" t="s">
        <v>107</v>
      </c>
      <c r="B3" s="171"/>
      <c r="C3" s="171"/>
      <c r="D3" s="171"/>
      <c r="E3" s="171"/>
      <c r="F3" s="171"/>
    </row>
    <row r="4" spans="1:7">
      <c r="A4" s="172" t="s">
        <v>108</v>
      </c>
      <c r="B4" s="172"/>
      <c r="C4" s="172"/>
      <c r="D4" s="172"/>
      <c r="E4" s="172"/>
      <c r="F4" s="172"/>
    </row>
    <row r="5" spans="1:7">
      <c r="A5" s="173" t="s">
        <v>109</v>
      </c>
      <c r="B5" s="173"/>
      <c r="C5" s="174" t="s">
        <v>91</v>
      </c>
      <c r="D5" s="174"/>
      <c r="E5" s="174"/>
      <c r="F5" s="174"/>
    </row>
    <row r="6" spans="1:7">
      <c r="A6" s="173" t="s">
        <v>110</v>
      </c>
      <c r="B6" s="173"/>
      <c r="C6" s="174" t="s">
        <v>111</v>
      </c>
      <c r="D6" s="174"/>
      <c r="E6" s="174"/>
      <c r="F6" s="174"/>
    </row>
    <row r="7" spans="1:7">
      <c r="A7" s="173" t="s">
        <v>112</v>
      </c>
      <c r="B7" s="173"/>
      <c r="C7" s="174" t="s">
        <v>113</v>
      </c>
      <c r="D7" s="174"/>
      <c r="E7" s="174"/>
      <c r="F7" s="174"/>
    </row>
    <row r="8" spans="1:7">
      <c r="A8" s="173" t="s">
        <v>93</v>
      </c>
      <c r="B8" s="173"/>
      <c r="C8" s="174" t="s">
        <v>114</v>
      </c>
      <c r="D8" s="174"/>
      <c r="E8" s="174"/>
      <c r="F8" s="174"/>
    </row>
    <row r="9" spans="1:7">
      <c r="A9" s="175" t="s">
        <v>115</v>
      </c>
      <c r="B9" s="175"/>
      <c r="C9" s="176" t="str">
        <f>'[1]PG GO'!F42</f>
        <v>XXX_EGI_PRO_DPGF_02-GO_v0</v>
      </c>
      <c r="D9" s="176"/>
      <c r="E9" s="176"/>
      <c r="F9" s="176"/>
    </row>
    <row r="10" spans="1:7">
      <c r="A10" s="175" t="s">
        <v>116</v>
      </c>
      <c r="B10" s="175"/>
      <c r="C10" s="176" t="str">
        <f>'[1]PG GO'!B42</f>
        <v>BAOEXXXX</v>
      </c>
      <c r="D10" s="176"/>
      <c r="E10" s="176"/>
      <c r="F10" s="176"/>
    </row>
    <row r="11" spans="1:7">
      <c r="A11" s="175"/>
      <c r="B11" s="175"/>
      <c r="C11" s="176"/>
      <c r="D11" s="176"/>
      <c r="E11" s="176"/>
      <c r="F11" s="176"/>
    </row>
    <row r="12" spans="1:7">
      <c r="A12" s="172" t="s">
        <v>117</v>
      </c>
      <c r="B12" s="172"/>
      <c r="C12" s="172"/>
      <c r="D12" s="172"/>
      <c r="E12" s="172"/>
      <c r="F12" s="172"/>
    </row>
    <row r="13" spans="1:7">
      <c r="A13" s="63" t="s">
        <v>93</v>
      </c>
      <c r="B13" s="63" t="s">
        <v>86</v>
      </c>
      <c r="C13" s="173" t="s">
        <v>118</v>
      </c>
      <c r="D13" s="173"/>
      <c r="E13" s="63" t="s">
        <v>110</v>
      </c>
      <c r="F13" s="63" t="s">
        <v>119</v>
      </c>
    </row>
    <row r="14" spans="1:7" ht="22.5" customHeight="1">
      <c r="A14" s="64" t="str">
        <f>'[1]PG GO'!B44</f>
        <v>V0</v>
      </c>
      <c r="B14" s="65">
        <f>'[1]PG GO'!C44</f>
        <v>44186</v>
      </c>
      <c r="C14" s="174" t="str">
        <f>'[1]PG GO'!H44</f>
        <v>XXX</v>
      </c>
      <c r="D14" s="174"/>
      <c r="E14" s="64" t="s">
        <v>120</v>
      </c>
      <c r="F14" s="64"/>
    </row>
    <row r="15" spans="1:7">
      <c r="A15" s="64"/>
      <c r="B15" s="64"/>
      <c r="C15" s="174"/>
      <c r="D15" s="174"/>
      <c r="E15" s="64"/>
      <c r="F15" s="64"/>
    </row>
    <row r="16" spans="1:7">
      <c r="A16" s="63"/>
      <c r="B16" s="63"/>
      <c r="C16" s="173"/>
      <c r="D16" s="173"/>
      <c r="E16" s="63"/>
      <c r="F16" s="63"/>
    </row>
    <row r="17" spans="1:6">
      <c r="A17" s="64"/>
      <c r="B17" s="65"/>
      <c r="F17" s="64"/>
    </row>
    <row r="18" spans="1:6">
      <c r="A18" s="64"/>
      <c r="B18" s="64"/>
      <c r="C18" s="174"/>
      <c r="D18" s="174"/>
      <c r="E18" s="64"/>
      <c r="F18" s="64"/>
    </row>
    <row r="19" spans="1:6">
      <c r="A19" s="64"/>
      <c r="B19" s="64"/>
      <c r="C19" s="174"/>
      <c r="D19" s="174"/>
      <c r="E19" s="64"/>
      <c r="F19" s="64"/>
    </row>
    <row r="20" spans="1:6">
      <c r="A20" s="172" t="s">
        <v>121</v>
      </c>
      <c r="B20" s="172"/>
      <c r="C20" s="177"/>
      <c r="D20" s="177"/>
      <c r="E20" s="177"/>
      <c r="F20" s="177"/>
    </row>
    <row r="21" spans="1:6">
      <c r="A21" s="173" t="s">
        <v>122</v>
      </c>
      <c r="B21" s="173"/>
      <c r="C21" s="173"/>
      <c r="D21" s="173" t="s">
        <v>123</v>
      </c>
      <c r="E21" s="173"/>
      <c r="F21" s="173"/>
    </row>
    <row r="22" spans="1:6">
      <c r="A22" s="174" t="s">
        <v>122</v>
      </c>
      <c r="B22" s="174"/>
      <c r="C22" s="174"/>
      <c r="D22" s="174" t="s">
        <v>124</v>
      </c>
      <c r="E22" s="174"/>
      <c r="F22" s="174"/>
    </row>
    <row r="23" spans="1:6">
      <c r="A23" s="174" t="s">
        <v>122</v>
      </c>
      <c r="B23" s="174"/>
      <c r="C23" s="174"/>
      <c r="D23" s="174" t="s">
        <v>124</v>
      </c>
      <c r="E23" s="174"/>
      <c r="F23" s="174"/>
    </row>
    <row r="24" spans="1:6">
      <c r="A24" s="174" t="s">
        <v>122</v>
      </c>
      <c r="B24" s="174"/>
      <c r="C24" s="174"/>
      <c r="D24" s="174" t="s">
        <v>124</v>
      </c>
      <c r="E24" s="174"/>
      <c r="F24" s="174"/>
    </row>
  </sheetData>
  <mergeCells count="33">
    <mergeCell ref="A24:C24"/>
    <mergeCell ref="D24:F24"/>
    <mergeCell ref="A21:C21"/>
    <mergeCell ref="D21:F21"/>
    <mergeCell ref="A22:C22"/>
    <mergeCell ref="D22:F22"/>
    <mergeCell ref="A23:C23"/>
    <mergeCell ref="D23:F23"/>
    <mergeCell ref="A20:B20"/>
    <mergeCell ref="C20:F20"/>
    <mergeCell ref="A10:B10"/>
    <mergeCell ref="C10:F10"/>
    <mergeCell ref="A11:B11"/>
    <mergeCell ref="C11:F11"/>
    <mergeCell ref="A12:F12"/>
    <mergeCell ref="C13:D13"/>
    <mergeCell ref="C14:D14"/>
    <mergeCell ref="C15:D15"/>
    <mergeCell ref="C16:D16"/>
    <mergeCell ref="C18:D18"/>
    <mergeCell ref="C19:D19"/>
    <mergeCell ref="A7:B7"/>
    <mergeCell ref="C7:F7"/>
    <mergeCell ref="A8:B8"/>
    <mergeCell ref="C8:F8"/>
    <mergeCell ref="A9:B9"/>
    <mergeCell ref="C9:F9"/>
    <mergeCell ref="A3:F3"/>
    <mergeCell ref="A4:F4"/>
    <mergeCell ref="A5:B5"/>
    <mergeCell ref="C5:F5"/>
    <mergeCell ref="A6:B6"/>
    <mergeCell ref="C6:F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 xml:space="preserve">&amp;L&amp;F_x000D_&amp;1#&amp;"Aptos"&amp;10&amp;K000000 Data sensitivity - Public&amp;R&amp;P/&amp;N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760B8-CE4B-4456-90FC-D54156DEB467}">
  <sheetPr>
    <tabColor rgb="FF00B050"/>
    <pageSetUpPr fitToPage="1"/>
  </sheetPr>
  <dimension ref="A1:M229"/>
  <sheetViews>
    <sheetView tabSelected="1" topLeftCell="A193" zoomScale="85" zoomScaleNormal="85" workbookViewId="0">
      <selection activeCell="H74" sqref="H74"/>
    </sheetView>
  </sheetViews>
  <sheetFormatPr baseColWidth="10" defaultColWidth="12.5" defaultRowHeight="13.2"/>
  <cols>
    <col min="1" max="1" width="4.5" style="66" customWidth="1"/>
    <col min="2" max="2" width="9.69921875" style="66" bestFit="1" customWidth="1"/>
    <col min="3" max="3" width="57.296875" style="66" customWidth="1"/>
    <col min="4" max="6" width="12.5" style="69"/>
    <col min="7" max="7" width="14.19921875" style="70" bestFit="1" customWidth="1"/>
    <col min="8" max="8" width="18.5" style="70" customWidth="1"/>
    <col min="9" max="10" width="12.5" style="66" customWidth="1"/>
    <col min="11" max="11" width="5.796875" style="66" customWidth="1"/>
    <col min="12" max="12" width="10.796875" style="66" customWidth="1"/>
    <col min="13" max="16384" width="12.5" style="66"/>
  </cols>
  <sheetData>
    <row r="1" spans="1:13" ht="19.2">
      <c r="C1" s="67" t="s">
        <v>0</v>
      </c>
      <c r="D1" s="68" t="s">
        <v>1</v>
      </c>
    </row>
    <row r="3" spans="1:13">
      <c r="D3" s="71" t="s">
        <v>2</v>
      </c>
      <c r="E3" s="71" t="s">
        <v>50</v>
      </c>
      <c r="F3" s="71" t="s">
        <v>51</v>
      </c>
      <c r="G3" s="72" t="s">
        <v>3</v>
      </c>
      <c r="H3" s="72" t="s">
        <v>4</v>
      </c>
    </row>
    <row r="4" spans="1:13" ht="16.8">
      <c r="B4" s="73" t="s">
        <v>5</v>
      </c>
      <c r="C4" s="74" t="s">
        <v>6</v>
      </c>
      <c r="D4" s="71"/>
      <c r="E4" s="71"/>
      <c r="F4" s="71"/>
      <c r="G4" s="72"/>
      <c r="H4" s="72"/>
    </row>
    <row r="5" spans="1:13">
      <c r="A5" s="66">
        <f>1</f>
        <v>1</v>
      </c>
      <c r="B5" s="75" t="str">
        <f t="shared" ref="B5" si="0">B$4&amp;"."&amp;A5</f>
        <v>4.1.1.1</v>
      </c>
      <c r="C5" s="66" t="s">
        <v>8</v>
      </c>
      <c r="D5" s="76" t="s">
        <v>7</v>
      </c>
      <c r="E5" s="76">
        <v>1</v>
      </c>
      <c r="F5" s="76"/>
      <c r="G5" s="77"/>
      <c r="H5" s="77">
        <f t="shared" ref="H5:H25" si="1">G5*E5</f>
        <v>0</v>
      </c>
      <c r="J5" s="78"/>
      <c r="K5" s="69"/>
      <c r="L5" s="79"/>
      <c r="M5" s="80"/>
    </row>
    <row r="6" spans="1:13" ht="26.4">
      <c r="A6" s="66">
        <f t="shared" ref="A6:A25" si="2">A5+1</f>
        <v>2</v>
      </c>
      <c r="B6" s="75" t="str">
        <f t="shared" ref="B6:B26" si="3">B$4&amp;"."&amp;A6</f>
        <v>4.1.1.2</v>
      </c>
      <c r="C6" s="81" t="s">
        <v>145</v>
      </c>
      <c r="D6" s="76" t="s">
        <v>22</v>
      </c>
      <c r="E6" s="76">
        <v>190</v>
      </c>
      <c r="F6" s="76"/>
      <c r="G6" s="77"/>
      <c r="H6" s="77">
        <f t="shared" si="1"/>
        <v>0</v>
      </c>
      <c r="J6" s="78"/>
      <c r="K6" s="69"/>
      <c r="L6" s="79"/>
      <c r="M6" s="80"/>
    </row>
    <row r="7" spans="1:13">
      <c r="A7" s="66">
        <f t="shared" si="2"/>
        <v>3</v>
      </c>
      <c r="B7" s="75" t="str">
        <f t="shared" si="3"/>
        <v>4.1.1.3</v>
      </c>
      <c r="C7" s="66" t="s">
        <v>9</v>
      </c>
      <c r="D7" s="76" t="s">
        <v>7</v>
      </c>
      <c r="E7" s="76">
        <v>1</v>
      </c>
      <c r="F7" s="76"/>
      <c r="G7" s="77"/>
      <c r="H7" s="77">
        <f t="shared" si="1"/>
        <v>0</v>
      </c>
      <c r="J7" s="78"/>
      <c r="K7" s="69"/>
      <c r="L7" s="79"/>
      <c r="M7" s="80"/>
    </row>
    <row r="8" spans="1:13">
      <c r="A8" s="66">
        <f t="shared" si="2"/>
        <v>4</v>
      </c>
      <c r="B8" s="75" t="str">
        <f t="shared" si="3"/>
        <v>4.1.1.4</v>
      </c>
      <c r="C8" s="66" t="s">
        <v>193</v>
      </c>
      <c r="D8" s="76" t="s">
        <v>7</v>
      </c>
      <c r="E8" s="76">
        <v>1</v>
      </c>
      <c r="F8" s="76"/>
      <c r="G8" s="77"/>
      <c r="H8" s="77">
        <f>SUM(H9:H20)</f>
        <v>0</v>
      </c>
      <c r="J8" s="78"/>
      <c r="K8" s="69"/>
      <c r="L8" s="79"/>
      <c r="M8" s="80"/>
    </row>
    <row r="9" spans="1:13" s="147" customFormat="1" ht="90.45" customHeight="1">
      <c r="B9" s="149"/>
      <c r="C9" s="151" t="s">
        <v>184</v>
      </c>
      <c r="D9" s="148"/>
      <c r="E9" s="148"/>
      <c r="F9" s="146"/>
      <c r="G9" s="49"/>
      <c r="H9" s="49"/>
    </row>
    <row r="10" spans="1:13" s="147" customFormat="1" ht="28.5" customHeight="1">
      <c r="B10" s="149"/>
      <c r="C10" s="151" t="s">
        <v>194</v>
      </c>
      <c r="D10" s="148"/>
      <c r="E10" s="148"/>
      <c r="F10" s="146"/>
      <c r="G10" s="49"/>
      <c r="H10" s="49"/>
    </row>
    <row r="11" spans="1:13" s="147" customFormat="1" ht="15">
      <c r="B11" s="150"/>
      <c r="C11" s="152" t="s">
        <v>185</v>
      </c>
      <c r="D11" s="148"/>
      <c r="E11" s="148"/>
      <c r="F11" s="146"/>
      <c r="G11" s="49"/>
      <c r="H11" s="49"/>
    </row>
    <row r="12" spans="1:13" s="147" customFormat="1" ht="42.6" customHeight="1">
      <c r="B12" s="150"/>
      <c r="C12" s="153" t="s">
        <v>186</v>
      </c>
      <c r="D12" s="154" t="s">
        <v>7</v>
      </c>
      <c r="E12" s="154">
        <v>1</v>
      </c>
      <c r="F12" s="155"/>
      <c r="G12" s="156"/>
      <c r="H12" s="157">
        <f t="shared" si="1"/>
        <v>0</v>
      </c>
    </row>
    <row r="13" spans="1:13" s="147" customFormat="1" ht="44.55" customHeight="1">
      <c r="B13" s="150"/>
      <c r="C13" s="153" t="s">
        <v>187</v>
      </c>
      <c r="D13" s="154" t="s">
        <v>7</v>
      </c>
      <c r="E13" s="154">
        <v>1</v>
      </c>
      <c r="F13" s="155"/>
      <c r="G13" s="156"/>
      <c r="H13" s="157">
        <f t="shared" si="1"/>
        <v>0</v>
      </c>
    </row>
    <row r="14" spans="1:13" s="147" customFormat="1" ht="39" customHeight="1">
      <c r="B14" s="150"/>
      <c r="C14" s="153" t="s">
        <v>188</v>
      </c>
      <c r="D14" s="154" t="s">
        <v>17</v>
      </c>
      <c r="E14" s="154">
        <v>1</v>
      </c>
      <c r="F14" s="155"/>
      <c r="G14" s="156"/>
      <c r="H14" s="157">
        <f t="shared" si="1"/>
        <v>0</v>
      </c>
    </row>
    <row r="15" spans="1:13" s="147" customFormat="1" ht="15">
      <c r="B15" s="150"/>
      <c r="C15" s="153"/>
      <c r="D15" s="154"/>
      <c r="E15" s="154"/>
      <c r="F15" s="155"/>
      <c r="G15" s="156"/>
      <c r="H15" s="156"/>
    </row>
    <row r="16" spans="1:13" s="147" customFormat="1" ht="15">
      <c r="B16" s="150"/>
      <c r="C16" s="152" t="s">
        <v>189</v>
      </c>
      <c r="D16" s="154"/>
      <c r="E16" s="154"/>
      <c r="F16" s="155"/>
      <c r="G16" s="156"/>
      <c r="H16" s="156"/>
    </row>
    <row r="17" spans="1:13" s="147" customFormat="1" ht="39" customHeight="1">
      <c r="B17" s="150"/>
      <c r="C17" s="153" t="s">
        <v>190</v>
      </c>
      <c r="D17" s="154" t="s">
        <v>7</v>
      </c>
      <c r="E17" s="154">
        <v>1</v>
      </c>
      <c r="F17" s="155"/>
      <c r="G17" s="156"/>
      <c r="H17" s="157">
        <f t="shared" si="1"/>
        <v>0</v>
      </c>
    </row>
    <row r="18" spans="1:13" s="147" customFormat="1" ht="15">
      <c r="B18" s="150"/>
      <c r="C18" s="153" t="s">
        <v>191</v>
      </c>
      <c r="D18" s="154" t="s">
        <v>7</v>
      </c>
      <c r="E18" s="154">
        <v>1</v>
      </c>
      <c r="F18" s="155"/>
      <c r="G18" s="156"/>
      <c r="H18" s="157">
        <f t="shared" si="1"/>
        <v>0</v>
      </c>
    </row>
    <row r="19" spans="1:13" s="147" customFormat="1" ht="15">
      <c r="B19" s="150"/>
      <c r="C19" s="153"/>
      <c r="D19" s="154"/>
      <c r="E19" s="154"/>
      <c r="F19" s="155"/>
      <c r="G19" s="156"/>
      <c r="H19" s="156"/>
    </row>
    <row r="20" spans="1:13" s="147" customFormat="1" ht="49.05" customHeight="1">
      <c r="B20" s="150"/>
      <c r="C20" s="153" t="s">
        <v>192</v>
      </c>
      <c r="D20" s="154" t="s">
        <v>7</v>
      </c>
      <c r="E20" s="154">
        <v>1</v>
      </c>
      <c r="F20" s="155"/>
      <c r="G20" s="156"/>
      <c r="H20" s="157">
        <f t="shared" si="1"/>
        <v>0</v>
      </c>
    </row>
    <row r="21" spans="1:13" s="147" customFormat="1" ht="15">
      <c r="B21" s="150"/>
      <c r="C21" s="153"/>
      <c r="D21" s="148"/>
      <c r="E21" s="148"/>
      <c r="F21" s="146"/>
      <c r="G21" s="49"/>
      <c r="H21" s="49"/>
    </row>
    <row r="22" spans="1:13" ht="16.95" customHeight="1">
      <c r="A22" s="66">
        <f>A8+1</f>
        <v>5</v>
      </c>
      <c r="B22" s="75" t="str">
        <f t="shared" si="3"/>
        <v>4.1.1.5</v>
      </c>
      <c r="C22" s="66" t="s">
        <v>10</v>
      </c>
      <c r="D22" s="76" t="s">
        <v>7</v>
      </c>
      <c r="E22" s="76">
        <v>1</v>
      </c>
      <c r="F22" s="76"/>
      <c r="G22" s="77"/>
      <c r="H22" s="77">
        <f t="shared" si="1"/>
        <v>0</v>
      </c>
      <c r="J22" s="78"/>
      <c r="K22" s="69"/>
      <c r="L22" s="79"/>
      <c r="M22" s="80"/>
    </row>
    <row r="23" spans="1:13" ht="36.450000000000003" customHeight="1">
      <c r="B23" s="75"/>
      <c r="C23" s="81" t="s">
        <v>181</v>
      </c>
      <c r="D23" s="76" t="s">
        <v>7</v>
      </c>
      <c r="E23" s="76">
        <v>1</v>
      </c>
      <c r="F23" s="76"/>
      <c r="G23" s="77"/>
      <c r="H23" s="77">
        <f t="shared" si="1"/>
        <v>0</v>
      </c>
      <c r="J23" s="78"/>
      <c r="K23" s="69"/>
      <c r="L23" s="79"/>
      <c r="M23" s="80"/>
    </row>
    <row r="24" spans="1:13">
      <c r="A24" s="66">
        <f>A22+1</f>
        <v>6</v>
      </c>
      <c r="B24" s="75" t="str">
        <f t="shared" si="3"/>
        <v>4.1.1.6</v>
      </c>
      <c r="C24" s="66" t="s">
        <v>11</v>
      </c>
      <c r="D24" s="76" t="s">
        <v>7</v>
      </c>
      <c r="E24" s="76">
        <v>0</v>
      </c>
      <c r="F24" s="76"/>
      <c r="G24" s="77"/>
      <c r="H24" s="77">
        <f t="shared" si="1"/>
        <v>0</v>
      </c>
      <c r="J24" s="78"/>
      <c r="K24" s="69"/>
      <c r="L24" s="79"/>
      <c r="M24" s="80"/>
    </row>
    <row r="25" spans="1:13">
      <c r="A25" s="66">
        <f t="shared" si="2"/>
        <v>7</v>
      </c>
      <c r="B25" s="75" t="str">
        <f t="shared" si="3"/>
        <v>4.1.1.7</v>
      </c>
      <c r="C25" s="66" t="s">
        <v>12</v>
      </c>
      <c r="D25" s="76" t="s">
        <v>7</v>
      </c>
      <c r="E25" s="76">
        <v>1</v>
      </c>
      <c r="F25" s="76"/>
      <c r="G25" s="77"/>
      <c r="H25" s="77">
        <f t="shared" si="1"/>
        <v>0</v>
      </c>
      <c r="J25" s="78"/>
      <c r="K25" s="69"/>
      <c r="L25" s="79"/>
      <c r="M25" s="80"/>
    </row>
    <row r="26" spans="1:13">
      <c r="A26" s="66">
        <v>8</v>
      </c>
      <c r="B26" s="75" t="str">
        <f t="shared" si="3"/>
        <v>4.1.1.8</v>
      </c>
      <c r="C26" s="66" t="s">
        <v>202</v>
      </c>
      <c r="D26" s="76" t="s">
        <v>7</v>
      </c>
      <c r="E26" s="76">
        <v>1</v>
      </c>
      <c r="F26" s="76"/>
      <c r="G26" s="77"/>
      <c r="H26" s="77">
        <f>SUM(H30:H37)</f>
        <v>0</v>
      </c>
      <c r="J26" s="78"/>
      <c r="K26" s="69"/>
      <c r="L26" s="79"/>
      <c r="M26" s="80"/>
    </row>
    <row r="27" spans="1:13" s="147" customFormat="1" ht="93" customHeight="1">
      <c r="A27" s="145"/>
      <c r="C27" s="160" t="s">
        <v>203</v>
      </c>
      <c r="D27" s="158"/>
      <c r="E27" s="145"/>
      <c r="F27" s="159"/>
      <c r="G27" s="159"/>
      <c r="H27" s="49"/>
    </row>
    <row r="28" spans="1:13" s="147" customFormat="1" ht="15">
      <c r="A28" s="145"/>
      <c r="C28" s="161"/>
      <c r="D28" s="158"/>
      <c r="E28" s="145"/>
      <c r="F28" s="159"/>
      <c r="G28" s="159"/>
      <c r="H28" s="49"/>
    </row>
    <row r="29" spans="1:13" s="147" customFormat="1" ht="15">
      <c r="A29" s="145"/>
      <c r="C29" s="162" t="s">
        <v>195</v>
      </c>
      <c r="D29" s="158"/>
      <c r="E29" s="145"/>
      <c r="F29" s="159"/>
      <c r="G29" s="159"/>
      <c r="H29" s="49"/>
    </row>
    <row r="30" spans="1:13" s="147" customFormat="1" ht="76.05" customHeight="1">
      <c r="A30" s="145"/>
      <c r="C30" s="163" t="s">
        <v>196</v>
      </c>
      <c r="D30" s="164" t="s">
        <v>7</v>
      </c>
      <c r="E30" s="164">
        <v>1</v>
      </c>
      <c r="F30" s="155"/>
      <c r="G30" s="155"/>
      <c r="H30" s="157">
        <f t="shared" ref="H30:H32" si="4">G30*E30</f>
        <v>0</v>
      </c>
    </row>
    <row r="31" spans="1:13" s="147" customFormat="1" ht="39.450000000000003" customHeight="1">
      <c r="A31" s="145"/>
      <c r="C31" s="163" t="s">
        <v>197</v>
      </c>
      <c r="D31" s="164" t="s">
        <v>198</v>
      </c>
      <c r="E31" s="164">
        <v>18</v>
      </c>
      <c r="F31" s="155"/>
      <c r="G31" s="155"/>
      <c r="H31" s="157">
        <f t="shared" si="4"/>
        <v>0</v>
      </c>
    </row>
    <row r="32" spans="1:13" s="147" customFormat="1" ht="39.450000000000003" customHeight="1">
      <c r="A32" s="145"/>
      <c r="C32" s="163" t="s">
        <v>199</v>
      </c>
      <c r="D32" s="164" t="s">
        <v>7</v>
      </c>
      <c r="E32" s="164">
        <v>1</v>
      </c>
      <c r="F32" s="155"/>
      <c r="G32" s="155"/>
      <c r="H32" s="157">
        <f t="shared" si="4"/>
        <v>0</v>
      </c>
    </row>
    <row r="33" spans="1:13" s="147" customFormat="1" ht="15">
      <c r="A33" s="145"/>
      <c r="C33" s="163"/>
      <c r="D33" s="164"/>
      <c r="E33" s="164"/>
      <c r="F33" s="155"/>
      <c r="G33" s="155"/>
      <c r="H33" s="156"/>
    </row>
    <row r="34" spans="1:13" s="147" customFormat="1" ht="15">
      <c r="A34" s="145"/>
      <c r="C34" s="162" t="s">
        <v>200</v>
      </c>
      <c r="D34" s="165"/>
      <c r="E34" s="164"/>
      <c r="F34" s="166"/>
      <c r="G34" s="166"/>
      <c r="H34" s="156"/>
    </row>
    <row r="35" spans="1:13" s="147" customFormat="1" ht="110.55" customHeight="1">
      <c r="A35" s="145"/>
      <c r="C35" s="163" t="s">
        <v>201</v>
      </c>
      <c r="D35" s="164" t="s">
        <v>7</v>
      </c>
      <c r="E35" s="164">
        <v>1</v>
      </c>
      <c r="F35" s="155"/>
      <c r="G35" s="155"/>
      <c r="H35" s="157">
        <f t="shared" ref="H35:H37" si="5">G35*E35</f>
        <v>0</v>
      </c>
    </row>
    <row r="36" spans="1:13" s="147" customFormat="1" ht="39.450000000000003" customHeight="1">
      <c r="A36" s="145"/>
      <c r="C36" s="163" t="s">
        <v>197</v>
      </c>
      <c r="D36" s="164" t="s">
        <v>198</v>
      </c>
      <c r="E36" s="164">
        <v>18</v>
      </c>
      <c r="F36" s="155"/>
      <c r="G36" s="155"/>
      <c r="H36" s="157">
        <f t="shared" si="5"/>
        <v>0</v>
      </c>
    </row>
    <row r="37" spans="1:13" s="147" customFormat="1" ht="39.450000000000003" customHeight="1">
      <c r="A37" s="145"/>
      <c r="C37" s="163" t="s">
        <v>199</v>
      </c>
      <c r="D37" s="164" t="s">
        <v>7</v>
      </c>
      <c r="E37" s="164">
        <v>1</v>
      </c>
      <c r="F37" s="155"/>
      <c r="G37" s="155"/>
      <c r="H37" s="157">
        <f t="shared" si="5"/>
        <v>0</v>
      </c>
    </row>
    <row r="38" spans="1:13">
      <c r="B38" s="75"/>
      <c r="D38" s="76"/>
      <c r="E38" s="76"/>
      <c r="F38" s="76"/>
      <c r="G38" s="77"/>
      <c r="H38" s="77"/>
      <c r="J38" s="78"/>
      <c r="K38" s="69"/>
      <c r="L38" s="79"/>
      <c r="M38" s="80"/>
    </row>
    <row r="39" spans="1:13">
      <c r="B39" s="82"/>
      <c r="C39" s="83" t="s">
        <v>13</v>
      </c>
      <c r="D39" s="84"/>
      <c r="E39" s="85"/>
      <c r="F39" s="86"/>
      <c r="G39" s="87"/>
      <c r="H39" s="88">
        <f>H5+H6+H7+H8+H22+H23+H24+H25+H26</f>
        <v>0</v>
      </c>
      <c r="J39" s="78"/>
      <c r="K39" s="69"/>
      <c r="L39" s="79"/>
      <c r="M39" s="80"/>
    </row>
    <row r="40" spans="1:13">
      <c r="D40" s="76"/>
      <c r="E40" s="76"/>
      <c r="F40" s="76"/>
      <c r="G40" s="77"/>
      <c r="H40" s="77"/>
      <c r="J40" s="78"/>
      <c r="K40" s="69"/>
      <c r="L40" s="79"/>
      <c r="M40" s="80"/>
    </row>
    <row r="41" spans="1:13" ht="16.8">
      <c r="B41" s="73" t="s">
        <v>14</v>
      </c>
      <c r="C41" s="74" t="s">
        <v>15</v>
      </c>
      <c r="D41" s="71"/>
      <c r="E41" s="71"/>
      <c r="F41" s="71"/>
      <c r="G41" s="89"/>
      <c r="H41" s="72"/>
      <c r="J41" s="78"/>
      <c r="K41" s="69"/>
      <c r="L41" s="79"/>
      <c r="M41" s="80"/>
    </row>
    <row r="42" spans="1:13">
      <c r="A42" s="66">
        <v>1</v>
      </c>
      <c r="B42" s="75" t="str">
        <f t="shared" ref="B42:B49" si="6">B$41&amp;"."&amp;A42</f>
        <v>4.1.2.1</v>
      </c>
      <c r="C42" s="66" t="s">
        <v>16</v>
      </c>
      <c r="D42" s="76" t="s">
        <v>7</v>
      </c>
      <c r="E42" s="90">
        <v>1</v>
      </c>
      <c r="F42" s="90"/>
      <c r="G42" s="91"/>
      <c r="H42" s="77">
        <f t="shared" ref="H42:H48" si="7">G42*E42</f>
        <v>0</v>
      </c>
      <c r="J42" s="78"/>
      <c r="K42" s="69"/>
      <c r="L42" s="79"/>
      <c r="M42" s="80"/>
    </row>
    <row r="43" spans="1:13">
      <c r="A43" s="66">
        <v>2</v>
      </c>
      <c r="B43" s="75" t="str">
        <f t="shared" si="6"/>
        <v>4.1.2.2</v>
      </c>
      <c r="C43" s="66" t="s">
        <v>204</v>
      </c>
      <c r="D43" s="76"/>
      <c r="E43" s="76"/>
      <c r="F43" s="76"/>
      <c r="G43" s="91"/>
      <c r="H43" s="77">
        <f t="shared" si="7"/>
        <v>0</v>
      </c>
      <c r="J43" s="78"/>
      <c r="K43" s="69"/>
      <c r="L43" s="79"/>
      <c r="M43" s="80"/>
    </row>
    <row r="44" spans="1:13">
      <c r="B44" s="75"/>
      <c r="C44" s="66" t="s">
        <v>139</v>
      </c>
      <c r="D44" s="76" t="s">
        <v>17</v>
      </c>
      <c r="E44" s="76">
        <v>42</v>
      </c>
      <c r="F44" s="76"/>
      <c r="G44" s="91"/>
      <c r="H44" s="77">
        <f t="shared" ref="H44:H46" si="8">G44*E44</f>
        <v>0</v>
      </c>
      <c r="J44" s="78"/>
      <c r="K44" s="69"/>
      <c r="L44" s="79"/>
      <c r="M44" s="80"/>
    </row>
    <row r="45" spans="1:13">
      <c r="B45" s="75"/>
      <c r="C45" s="66" t="s">
        <v>72</v>
      </c>
      <c r="D45" s="76" t="s">
        <v>17</v>
      </c>
      <c r="E45" s="76">
        <v>2</v>
      </c>
      <c r="F45" s="76"/>
      <c r="G45" s="91"/>
      <c r="H45" s="77">
        <f t="shared" si="8"/>
        <v>0</v>
      </c>
      <c r="J45" s="78"/>
      <c r="K45" s="69"/>
      <c r="L45" s="79"/>
      <c r="M45" s="80"/>
    </row>
    <row r="46" spans="1:13">
      <c r="A46" s="66">
        <v>3</v>
      </c>
      <c r="B46" s="75" t="str">
        <f t="shared" si="6"/>
        <v>4.1.2.3</v>
      </c>
      <c r="C46" s="66" t="s">
        <v>126</v>
      </c>
      <c r="D46" s="76" t="s">
        <v>22</v>
      </c>
      <c r="E46" s="76">
        <v>115</v>
      </c>
      <c r="F46" s="76"/>
      <c r="G46" s="91"/>
      <c r="H46" s="77">
        <f t="shared" si="8"/>
        <v>0</v>
      </c>
      <c r="J46" s="78"/>
      <c r="K46" s="69"/>
      <c r="L46" s="79"/>
      <c r="M46" s="80"/>
    </row>
    <row r="47" spans="1:13">
      <c r="B47" s="75"/>
      <c r="C47" s="66" t="s">
        <v>143</v>
      </c>
      <c r="D47" s="76" t="s">
        <v>22</v>
      </c>
      <c r="E47" s="76">
        <v>10</v>
      </c>
      <c r="F47" s="76"/>
      <c r="G47" s="91"/>
      <c r="H47" s="77"/>
      <c r="J47" s="78"/>
      <c r="K47" s="69"/>
      <c r="L47" s="79"/>
      <c r="M47" s="80"/>
    </row>
    <row r="48" spans="1:13">
      <c r="A48" s="66">
        <v>4</v>
      </c>
      <c r="B48" s="75" t="str">
        <f t="shared" si="6"/>
        <v>4.1.2.4</v>
      </c>
      <c r="C48" s="66" t="s">
        <v>18</v>
      </c>
      <c r="D48" s="76" t="s">
        <v>48</v>
      </c>
      <c r="E48" s="76"/>
      <c r="F48" s="76"/>
      <c r="G48" s="91"/>
      <c r="H48" s="77">
        <f t="shared" si="7"/>
        <v>0</v>
      </c>
      <c r="J48" s="78"/>
      <c r="K48" s="69"/>
      <c r="L48" s="79"/>
      <c r="M48" s="80"/>
    </row>
    <row r="49" spans="1:13">
      <c r="A49" s="66">
        <v>5</v>
      </c>
      <c r="B49" s="75" t="str">
        <f t="shared" si="6"/>
        <v>4.1.2.5</v>
      </c>
      <c r="C49" s="66" t="s">
        <v>49</v>
      </c>
      <c r="D49" s="76"/>
      <c r="E49" s="90"/>
      <c r="F49" s="90"/>
      <c r="G49" s="91"/>
      <c r="H49" s="77"/>
      <c r="J49" s="78"/>
      <c r="K49" s="69"/>
      <c r="L49" s="79"/>
      <c r="M49" s="80"/>
    </row>
    <row r="50" spans="1:13">
      <c r="B50" s="75"/>
      <c r="C50" s="66" t="s">
        <v>73</v>
      </c>
      <c r="D50" s="76" t="s">
        <v>17</v>
      </c>
      <c r="E50" s="90">
        <v>2</v>
      </c>
      <c r="F50" s="90"/>
      <c r="G50" s="91"/>
      <c r="H50" s="77">
        <f t="shared" ref="H50:H52" si="9">G50*E50</f>
        <v>0</v>
      </c>
      <c r="J50" s="78"/>
      <c r="K50" s="69"/>
      <c r="L50" s="79"/>
      <c r="M50" s="80"/>
    </row>
    <row r="51" spans="1:13">
      <c r="B51" s="75"/>
      <c r="C51" s="66" t="s">
        <v>74</v>
      </c>
      <c r="D51" s="76" t="s">
        <v>17</v>
      </c>
      <c r="E51" s="90">
        <v>1</v>
      </c>
      <c r="F51" s="90"/>
      <c r="G51" s="91"/>
      <c r="H51" s="77">
        <f t="shared" si="9"/>
        <v>0</v>
      </c>
      <c r="J51" s="78"/>
      <c r="K51" s="69"/>
      <c r="L51" s="79"/>
      <c r="M51" s="80"/>
    </row>
    <row r="52" spans="1:13">
      <c r="A52" s="66">
        <v>6</v>
      </c>
      <c r="B52" s="75" t="str">
        <f t="shared" ref="B52:B57" si="10">B$41&amp;"."&amp;A52</f>
        <v>4.1.2.6</v>
      </c>
      <c r="C52" s="66" t="s">
        <v>127</v>
      </c>
      <c r="D52" s="76" t="s">
        <v>19</v>
      </c>
      <c r="E52" s="90"/>
      <c r="F52" s="90"/>
      <c r="G52" s="91"/>
      <c r="H52" s="77">
        <f t="shared" si="9"/>
        <v>0</v>
      </c>
      <c r="J52" s="78"/>
      <c r="K52" s="69"/>
      <c r="L52" s="79"/>
      <c r="M52" s="80"/>
    </row>
    <row r="53" spans="1:13">
      <c r="A53" s="66">
        <v>7</v>
      </c>
      <c r="B53" s="75" t="str">
        <f t="shared" si="10"/>
        <v>4.1.2.7</v>
      </c>
      <c r="C53" s="66" t="s">
        <v>53</v>
      </c>
      <c r="D53" s="76"/>
      <c r="E53" s="76"/>
      <c r="F53" s="76"/>
      <c r="G53" s="91"/>
      <c r="H53" s="77"/>
      <c r="J53" s="78"/>
      <c r="K53" s="69"/>
      <c r="L53" s="79"/>
      <c r="M53" s="80"/>
    </row>
    <row r="54" spans="1:13">
      <c r="B54" s="75"/>
      <c r="C54" s="66" t="s">
        <v>56</v>
      </c>
      <c r="D54" s="76" t="s">
        <v>7</v>
      </c>
      <c r="E54" s="76">
        <v>1</v>
      </c>
      <c r="F54" s="76"/>
      <c r="G54" s="91"/>
      <c r="H54" s="77">
        <f>G53*E53</f>
        <v>0</v>
      </c>
      <c r="J54" s="78"/>
      <c r="K54" s="69"/>
      <c r="L54" s="79"/>
      <c r="M54" s="80"/>
    </row>
    <row r="55" spans="1:13">
      <c r="B55" s="75"/>
      <c r="C55" s="66" t="s">
        <v>55</v>
      </c>
      <c r="D55" s="76" t="s">
        <v>7</v>
      </c>
      <c r="E55" s="76">
        <v>1</v>
      </c>
      <c r="F55" s="76"/>
      <c r="G55" s="91"/>
      <c r="H55" s="77">
        <f>G54*E54</f>
        <v>0</v>
      </c>
      <c r="J55" s="78"/>
      <c r="K55" s="69"/>
      <c r="L55" s="79"/>
      <c r="M55" s="80"/>
    </row>
    <row r="56" spans="1:13">
      <c r="B56" s="75"/>
      <c r="C56" s="66" t="s">
        <v>206</v>
      </c>
      <c r="D56" s="76" t="s">
        <v>7</v>
      </c>
      <c r="E56" s="76">
        <v>1</v>
      </c>
      <c r="F56" s="76"/>
      <c r="G56" s="91"/>
      <c r="H56" s="77"/>
      <c r="J56" s="78"/>
      <c r="K56" s="69"/>
      <c r="L56" s="79"/>
      <c r="M56" s="80"/>
    </row>
    <row r="57" spans="1:13">
      <c r="A57" s="66">
        <v>8</v>
      </c>
      <c r="B57" s="75" t="str">
        <f t="shared" si="10"/>
        <v>4.1.2.8</v>
      </c>
      <c r="C57" s="66" t="s">
        <v>54</v>
      </c>
      <c r="D57" s="76" t="s">
        <v>7</v>
      </c>
      <c r="E57" s="76">
        <v>1</v>
      </c>
      <c r="F57" s="76"/>
      <c r="G57" s="91"/>
      <c r="H57" s="77">
        <f>G55*E55</f>
        <v>0</v>
      </c>
      <c r="J57" s="78"/>
      <c r="K57" s="69"/>
      <c r="L57" s="79"/>
      <c r="M57" s="80"/>
    </row>
    <row r="58" spans="1:13">
      <c r="B58" s="75"/>
      <c r="D58" s="76"/>
      <c r="E58" s="76"/>
      <c r="F58" s="76"/>
      <c r="G58" s="91"/>
      <c r="H58" s="77"/>
      <c r="J58" s="78"/>
      <c r="K58" s="69"/>
      <c r="L58" s="79"/>
      <c r="M58" s="80"/>
    </row>
    <row r="59" spans="1:13">
      <c r="B59" s="82"/>
      <c r="C59" s="83" t="s">
        <v>13</v>
      </c>
      <c r="D59" s="84"/>
      <c r="E59" s="85"/>
      <c r="F59" s="86"/>
      <c r="G59" s="88"/>
      <c r="H59" s="88">
        <f>SUM(H42:H58)</f>
        <v>0</v>
      </c>
      <c r="J59" s="78"/>
      <c r="K59" s="69"/>
      <c r="L59" s="79"/>
      <c r="M59" s="80"/>
    </row>
    <row r="60" spans="1:13" s="115" customFormat="1">
      <c r="C60" s="116"/>
      <c r="D60" s="117"/>
      <c r="E60" s="117"/>
      <c r="F60" s="118"/>
      <c r="G60" s="119"/>
      <c r="H60" s="119"/>
      <c r="J60" s="120"/>
      <c r="K60" s="121"/>
      <c r="L60" s="122"/>
      <c r="M60" s="123"/>
    </row>
    <row r="61" spans="1:13" s="115" customFormat="1" ht="16.8">
      <c r="B61" s="124" t="s">
        <v>20</v>
      </c>
      <c r="C61" s="125" t="s">
        <v>166</v>
      </c>
      <c r="D61" s="126"/>
      <c r="E61" s="126"/>
      <c r="F61" s="127"/>
      <c r="G61" s="128"/>
      <c r="H61" s="129"/>
      <c r="I61" s="130"/>
      <c r="J61" s="130"/>
      <c r="L61" s="121"/>
      <c r="M61" s="131"/>
    </row>
    <row r="62" spans="1:13" s="115" customFormat="1" ht="12" customHeight="1">
      <c r="A62" s="115">
        <v>2</v>
      </c>
      <c r="B62" s="132" t="s">
        <v>167</v>
      </c>
      <c r="C62" s="116" t="s">
        <v>168</v>
      </c>
      <c r="D62" s="117"/>
      <c r="E62" s="133"/>
      <c r="F62" s="134"/>
      <c r="G62" s="135"/>
      <c r="H62" s="119"/>
    </row>
    <row r="63" spans="1:13" s="115" customFormat="1" ht="12" customHeight="1">
      <c r="B63" s="132"/>
      <c r="C63" s="116" t="s">
        <v>75</v>
      </c>
      <c r="D63" s="117" t="s">
        <v>21</v>
      </c>
      <c r="E63" s="133">
        <v>51</v>
      </c>
      <c r="F63" s="134"/>
      <c r="G63" s="135"/>
      <c r="H63" s="119">
        <v>0</v>
      </c>
    </row>
    <row r="64" spans="1:13" s="115" customFormat="1" ht="12" customHeight="1">
      <c r="B64" s="132"/>
      <c r="C64" s="116" t="s">
        <v>169</v>
      </c>
      <c r="D64" s="117" t="s">
        <v>21</v>
      </c>
      <c r="E64" s="133">
        <v>150</v>
      </c>
      <c r="F64" s="134"/>
      <c r="G64" s="135"/>
      <c r="H64" s="119">
        <v>0</v>
      </c>
    </row>
    <row r="65" spans="1:13" s="115" customFormat="1" ht="12" customHeight="1">
      <c r="B65" s="132"/>
      <c r="C65" s="116" t="s">
        <v>76</v>
      </c>
      <c r="D65" s="117" t="s">
        <v>21</v>
      </c>
      <c r="E65" s="133">
        <v>300</v>
      </c>
      <c r="F65" s="134"/>
      <c r="G65" s="135"/>
      <c r="H65" s="119">
        <v>0</v>
      </c>
    </row>
    <row r="66" spans="1:13" s="115" customFormat="1">
      <c r="A66" s="115">
        <v>3</v>
      </c>
      <c r="B66" s="132" t="s">
        <v>170</v>
      </c>
      <c r="C66" s="116" t="s">
        <v>171</v>
      </c>
      <c r="D66" s="117"/>
      <c r="E66" s="117"/>
      <c r="F66" s="118"/>
      <c r="G66" s="135"/>
      <c r="H66" s="119">
        <v>0</v>
      </c>
    </row>
    <row r="67" spans="1:13" s="115" customFormat="1">
      <c r="B67" s="132"/>
      <c r="C67" s="116" t="s">
        <v>75</v>
      </c>
      <c r="D67" s="117" t="s">
        <v>22</v>
      </c>
      <c r="E67" s="133">
        <v>45</v>
      </c>
      <c r="F67" s="134"/>
      <c r="G67" s="135"/>
      <c r="H67" s="119">
        <v>0</v>
      </c>
    </row>
    <row r="68" spans="1:13" s="115" customFormat="1">
      <c r="B68" s="132"/>
      <c r="C68" s="116" t="s">
        <v>169</v>
      </c>
      <c r="D68" s="117" t="s">
        <v>22</v>
      </c>
      <c r="E68" s="133">
        <v>170</v>
      </c>
      <c r="F68" s="134"/>
      <c r="G68" s="135"/>
      <c r="H68" s="119">
        <v>0</v>
      </c>
    </row>
    <row r="69" spans="1:13" s="115" customFormat="1">
      <c r="B69" s="132"/>
      <c r="C69" s="116" t="s">
        <v>76</v>
      </c>
      <c r="D69" s="117" t="s">
        <v>22</v>
      </c>
      <c r="E69" s="133">
        <v>100</v>
      </c>
      <c r="F69" s="134"/>
      <c r="G69" s="135"/>
      <c r="H69" s="119">
        <v>0</v>
      </c>
    </row>
    <row r="70" spans="1:13" s="115" customFormat="1">
      <c r="A70" s="115">
        <v>4</v>
      </c>
      <c r="B70" s="132" t="s">
        <v>172</v>
      </c>
      <c r="C70" s="116" t="s">
        <v>173</v>
      </c>
      <c r="D70" s="117" t="s">
        <v>19</v>
      </c>
      <c r="E70" s="117" t="s">
        <v>140</v>
      </c>
      <c r="F70" s="118"/>
      <c r="G70" s="135"/>
      <c r="H70" s="119">
        <v>0</v>
      </c>
    </row>
    <row r="71" spans="1:13" s="115" customFormat="1">
      <c r="A71" s="115">
        <v>5</v>
      </c>
      <c r="B71" s="132" t="s">
        <v>174</v>
      </c>
      <c r="C71" s="116" t="s">
        <v>175</v>
      </c>
      <c r="D71" s="117"/>
      <c r="E71" s="136"/>
      <c r="F71" s="137"/>
      <c r="G71" s="135"/>
      <c r="H71" s="119">
        <v>0</v>
      </c>
    </row>
    <row r="72" spans="1:13" s="115" customFormat="1">
      <c r="B72" s="132"/>
      <c r="C72" s="116" t="s">
        <v>75</v>
      </c>
      <c r="D72" s="117" t="s">
        <v>21</v>
      </c>
      <c r="E72" s="133">
        <v>26</v>
      </c>
      <c r="F72" s="134"/>
      <c r="G72" s="135"/>
      <c r="H72" s="119">
        <v>0</v>
      </c>
    </row>
    <row r="73" spans="1:13" s="115" customFormat="1">
      <c r="B73" s="132"/>
      <c r="C73" s="116" t="s">
        <v>169</v>
      </c>
      <c r="D73" s="117" t="s">
        <v>21</v>
      </c>
      <c r="E73" s="133">
        <v>50</v>
      </c>
      <c r="F73" s="134"/>
      <c r="G73" s="135"/>
      <c r="H73" s="119">
        <v>0</v>
      </c>
    </row>
    <row r="74" spans="1:13" s="115" customFormat="1">
      <c r="B74" s="132"/>
      <c r="C74" s="116" t="s">
        <v>76</v>
      </c>
      <c r="D74" s="117" t="s">
        <v>21</v>
      </c>
      <c r="E74" s="133">
        <v>170</v>
      </c>
      <c r="F74" s="134"/>
      <c r="G74" s="135"/>
      <c r="H74" s="119">
        <v>0</v>
      </c>
    </row>
    <row r="75" spans="1:13" s="115" customFormat="1" ht="12" customHeight="1">
      <c r="A75" s="115">
        <v>6</v>
      </c>
      <c r="B75" s="132" t="s">
        <v>176</v>
      </c>
      <c r="C75" s="116" t="s">
        <v>177</v>
      </c>
      <c r="D75" s="117" t="s">
        <v>7</v>
      </c>
      <c r="E75" s="117">
        <v>1</v>
      </c>
      <c r="F75" s="118"/>
      <c r="G75" s="135"/>
      <c r="H75" s="119">
        <v>0</v>
      </c>
    </row>
    <row r="76" spans="1:13" s="115" customFormat="1">
      <c r="A76" s="115">
        <v>7</v>
      </c>
      <c r="B76" s="132" t="s">
        <v>178</v>
      </c>
      <c r="C76" s="116" t="s">
        <v>179</v>
      </c>
      <c r="D76" s="117" t="s">
        <v>7</v>
      </c>
      <c r="E76" s="117">
        <v>1</v>
      </c>
      <c r="F76" s="118"/>
      <c r="G76" s="135"/>
      <c r="H76" s="119">
        <v>0</v>
      </c>
    </row>
    <row r="77" spans="1:13" s="115" customFormat="1">
      <c r="B77" s="132"/>
      <c r="C77" s="116"/>
      <c r="D77" s="117"/>
      <c r="E77" s="117"/>
      <c r="F77" s="118"/>
      <c r="G77" s="135"/>
      <c r="H77" s="119"/>
      <c r="J77" s="120"/>
      <c r="K77" s="121"/>
      <c r="L77" s="122"/>
      <c r="M77" s="123"/>
    </row>
    <row r="78" spans="1:13" s="115" customFormat="1">
      <c r="B78" s="138"/>
      <c r="C78" s="139" t="s">
        <v>13</v>
      </c>
      <c r="D78" s="140"/>
      <c r="E78" s="141"/>
      <c r="F78" s="142"/>
      <c r="G78" s="143"/>
      <c r="H78" s="144">
        <v>0</v>
      </c>
      <c r="J78" s="120"/>
      <c r="K78" s="121"/>
      <c r="L78" s="122"/>
      <c r="M78" s="123"/>
    </row>
    <row r="79" spans="1:13">
      <c r="C79" s="92"/>
      <c r="D79" s="93"/>
      <c r="E79" s="94"/>
      <c r="F79" s="95"/>
      <c r="G79" s="96"/>
      <c r="H79" s="97"/>
      <c r="J79" s="78"/>
      <c r="K79" s="69"/>
      <c r="L79" s="79"/>
      <c r="M79" s="80"/>
    </row>
    <row r="80" spans="1:13" ht="16.8">
      <c r="B80" s="98" t="s">
        <v>23</v>
      </c>
      <c r="C80" s="74" t="s">
        <v>47</v>
      </c>
      <c r="D80" s="71"/>
      <c r="E80" s="71"/>
      <c r="F80" s="71"/>
      <c r="G80" s="72"/>
      <c r="H80" s="72"/>
      <c r="J80" s="78"/>
      <c r="K80" s="69"/>
      <c r="L80" s="79"/>
      <c r="M80" s="80"/>
    </row>
    <row r="81" spans="1:13">
      <c r="A81" s="66">
        <v>2</v>
      </c>
      <c r="B81" s="75" t="str">
        <f>B$80&amp;"."&amp;A81</f>
        <v>4.1.4.2</v>
      </c>
      <c r="C81" s="66" t="s">
        <v>45</v>
      </c>
      <c r="D81" s="76" t="s">
        <v>7</v>
      </c>
      <c r="E81" s="99">
        <v>1</v>
      </c>
      <c r="F81" s="99"/>
      <c r="G81" s="91"/>
      <c r="H81" s="77">
        <f t="shared" ref="H81:H98" si="11">G81*E81</f>
        <v>0</v>
      </c>
      <c r="J81" s="78"/>
      <c r="K81" s="69"/>
      <c r="L81" s="79"/>
      <c r="M81" s="80"/>
    </row>
    <row r="82" spans="1:13">
      <c r="B82" s="75"/>
      <c r="C82" s="66" t="s">
        <v>205</v>
      </c>
      <c r="D82" s="76" t="s">
        <v>7</v>
      </c>
      <c r="E82" s="99">
        <v>1</v>
      </c>
      <c r="F82" s="99"/>
      <c r="G82" s="91"/>
      <c r="H82" s="77">
        <f t="shared" si="11"/>
        <v>0</v>
      </c>
      <c r="J82" s="78"/>
      <c r="K82" s="69"/>
      <c r="L82" s="79"/>
      <c r="M82" s="80"/>
    </row>
    <row r="83" spans="1:13">
      <c r="A83" s="66">
        <v>3</v>
      </c>
      <c r="B83" s="75" t="str">
        <f>B$80&amp;"."&amp;A83</f>
        <v>4.1.4.3</v>
      </c>
      <c r="C83" s="66" t="s">
        <v>24</v>
      </c>
      <c r="D83" s="76" t="s">
        <v>22</v>
      </c>
      <c r="E83" s="99">
        <v>74</v>
      </c>
      <c r="F83" s="99"/>
      <c r="G83" s="91"/>
      <c r="H83" s="77">
        <f t="shared" ref="H83" si="12">G83*E83</f>
        <v>0</v>
      </c>
      <c r="J83" s="78"/>
      <c r="K83" s="69"/>
      <c r="L83" s="79"/>
      <c r="M83" s="80"/>
    </row>
    <row r="84" spans="1:13" ht="12" customHeight="1">
      <c r="A84" s="66">
        <v>4</v>
      </c>
      <c r="B84" s="75" t="str">
        <f>B$80&amp;"."&amp;A84</f>
        <v>4.1.4.4</v>
      </c>
      <c r="C84" s="66" t="s">
        <v>25</v>
      </c>
      <c r="D84" s="76"/>
      <c r="E84" s="100"/>
      <c r="F84" s="100"/>
      <c r="G84" s="91"/>
      <c r="H84" s="77"/>
      <c r="J84" s="78"/>
      <c r="K84" s="69"/>
      <c r="L84" s="79"/>
      <c r="M84" s="101"/>
    </row>
    <row r="85" spans="1:13" ht="12" customHeight="1">
      <c r="B85" s="75"/>
      <c r="C85" s="66" t="s">
        <v>77</v>
      </c>
      <c r="D85" s="76" t="s">
        <v>21</v>
      </c>
      <c r="E85" s="100">
        <v>1.5</v>
      </c>
      <c r="F85" s="100"/>
      <c r="G85" s="91"/>
      <c r="H85" s="77">
        <f t="shared" si="11"/>
        <v>0</v>
      </c>
      <c r="J85" s="78"/>
      <c r="K85" s="69"/>
      <c r="L85" s="79"/>
      <c r="M85" s="101"/>
    </row>
    <row r="86" spans="1:13" ht="12" customHeight="1">
      <c r="B86" s="75"/>
      <c r="C86" s="66" t="s">
        <v>141</v>
      </c>
      <c r="D86" s="76" t="s">
        <v>21</v>
      </c>
      <c r="E86" s="100">
        <v>0.8</v>
      </c>
      <c r="F86" s="100"/>
      <c r="G86" s="91"/>
      <c r="H86" s="77"/>
      <c r="J86" s="78"/>
      <c r="K86" s="69"/>
      <c r="L86" s="79"/>
      <c r="M86" s="101"/>
    </row>
    <row r="87" spans="1:13" ht="12" customHeight="1">
      <c r="A87" s="66">
        <v>5</v>
      </c>
      <c r="B87" s="75" t="str">
        <f>B$80&amp;"."&amp;A87</f>
        <v>4.1.4.5</v>
      </c>
      <c r="C87" s="66" t="s">
        <v>183</v>
      </c>
      <c r="D87" s="76"/>
      <c r="E87" s="100"/>
      <c r="F87" s="100"/>
      <c r="G87" s="91"/>
      <c r="H87" s="77">
        <f t="shared" si="11"/>
        <v>0</v>
      </c>
      <c r="J87" s="78"/>
      <c r="K87" s="69"/>
      <c r="L87" s="79"/>
      <c r="M87" s="101"/>
    </row>
    <row r="88" spans="1:13" ht="12" customHeight="1">
      <c r="B88" s="75"/>
      <c r="C88" s="66" t="s">
        <v>75</v>
      </c>
      <c r="D88" s="76" t="s">
        <v>17</v>
      </c>
      <c r="E88" s="100">
        <v>4</v>
      </c>
      <c r="F88" s="100"/>
      <c r="G88" s="91"/>
      <c r="H88" s="77"/>
      <c r="J88" s="78"/>
      <c r="K88" s="69"/>
      <c r="L88" s="79"/>
      <c r="M88" s="101"/>
    </row>
    <row r="89" spans="1:13" ht="12" customHeight="1">
      <c r="B89" s="75"/>
      <c r="C89" s="66" t="s">
        <v>128</v>
      </c>
      <c r="D89" s="76" t="s">
        <v>17</v>
      </c>
      <c r="E89" s="100">
        <v>4</v>
      </c>
      <c r="F89" s="100"/>
      <c r="G89" s="91"/>
      <c r="H89" s="77"/>
      <c r="J89" s="78"/>
      <c r="K89" s="69"/>
      <c r="L89" s="79"/>
      <c r="M89" s="101"/>
    </row>
    <row r="90" spans="1:13" ht="12" customHeight="1">
      <c r="A90" s="66">
        <v>6</v>
      </c>
      <c r="B90" s="75" t="str">
        <f>B$80&amp;"."&amp;A90</f>
        <v>4.1.4.6</v>
      </c>
      <c r="C90" s="66" t="s">
        <v>26</v>
      </c>
      <c r="D90" s="76"/>
      <c r="E90" s="100"/>
      <c r="F90" s="100"/>
      <c r="G90" s="91"/>
      <c r="H90" s="77">
        <f t="shared" si="11"/>
        <v>0</v>
      </c>
      <c r="J90" s="78"/>
      <c r="K90" s="69"/>
      <c r="L90" s="79"/>
      <c r="M90" s="101"/>
    </row>
    <row r="91" spans="1:13" ht="12" customHeight="1">
      <c r="B91" s="75"/>
      <c r="C91" s="66" t="s">
        <v>76</v>
      </c>
      <c r="D91" s="76" t="s">
        <v>22</v>
      </c>
      <c r="E91" s="100">
        <v>50.85</v>
      </c>
      <c r="F91" s="100"/>
      <c r="G91" s="91"/>
      <c r="H91" s="77"/>
      <c r="J91" s="78"/>
      <c r="K91" s="69"/>
      <c r="L91" s="79"/>
      <c r="M91" s="101"/>
    </row>
    <row r="92" spans="1:13">
      <c r="A92" s="66">
        <v>7</v>
      </c>
      <c r="B92" s="75" t="str">
        <f>B$80&amp;"."&amp;A92</f>
        <v>4.1.4.7</v>
      </c>
      <c r="C92" s="66" t="s">
        <v>27</v>
      </c>
      <c r="D92" s="76"/>
      <c r="E92" s="100"/>
      <c r="F92" s="100"/>
      <c r="G92" s="91"/>
      <c r="H92" s="77"/>
      <c r="J92" s="102"/>
      <c r="L92" s="69"/>
    </row>
    <row r="93" spans="1:13">
      <c r="B93" s="75"/>
      <c r="C93" s="66" t="s">
        <v>75</v>
      </c>
      <c r="D93" s="76" t="s">
        <v>19</v>
      </c>
      <c r="E93" s="100">
        <v>27</v>
      </c>
      <c r="F93" s="100"/>
      <c r="G93" s="91"/>
      <c r="H93" s="77">
        <f t="shared" si="11"/>
        <v>0</v>
      </c>
      <c r="J93" s="102"/>
      <c r="L93" s="69"/>
    </row>
    <row r="94" spans="1:13">
      <c r="B94" s="75"/>
      <c r="C94" s="66" t="s">
        <v>128</v>
      </c>
      <c r="D94" s="76" t="s">
        <v>19</v>
      </c>
      <c r="E94" s="100"/>
      <c r="F94" s="100"/>
      <c r="G94" s="91"/>
      <c r="H94" s="77">
        <f t="shared" si="11"/>
        <v>0</v>
      </c>
      <c r="J94" s="102"/>
      <c r="L94" s="69"/>
    </row>
    <row r="95" spans="1:13">
      <c r="B95" s="75"/>
      <c r="C95" s="66" t="s">
        <v>76</v>
      </c>
      <c r="D95" s="76" t="s">
        <v>19</v>
      </c>
      <c r="E95" s="100"/>
      <c r="F95" s="100"/>
      <c r="G95" s="91"/>
      <c r="H95" s="77">
        <f t="shared" si="11"/>
        <v>0</v>
      </c>
      <c r="J95" s="102"/>
      <c r="L95" s="69"/>
    </row>
    <row r="96" spans="1:13">
      <c r="A96" s="66">
        <v>8</v>
      </c>
      <c r="B96" s="75" t="str">
        <f>B$80&amp;"."&amp;A96</f>
        <v>4.1.4.8</v>
      </c>
      <c r="C96" s="66" t="s">
        <v>28</v>
      </c>
      <c r="D96" s="76" t="s">
        <v>19</v>
      </c>
      <c r="E96" s="99" t="s">
        <v>140</v>
      </c>
      <c r="F96" s="99"/>
      <c r="G96" s="91"/>
      <c r="H96" s="77"/>
      <c r="J96" s="102"/>
      <c r="L96" s="69"/>
    </row>
    <row r="97" spans="1:13">
      <c r="A97" s="66">
        <v>9</v>
      </c>
      <c r="B97" s="75" t="str">
        <f>B$80&amp;"."&amp;A97</f>
        <v>4.1.4.9</v>
      </c>
      <c r="C97" s="66" t="s">
        <v>57</v>
      </c>
      <c r="D97" s="76" t="s">
        <v>22</v>
      </c>
      <c r="E97" s="99" t="s">
        <v>140</v>
      </c>
      <c r="F97" s="99"/>
      <c r="G97" s="91"/>
      <c r="H97" s="77"/>
      <c r="J97" s="102"/>
      <c r="L97" s="69"/>
    </row>
    <row r="98" spans="1:13">
      <c r="A98" s="66">
        <v>10</v>
      </c>
      <c r="B98" s="75" t="str">
        <f>B$80&amp;"."&amp;A98</f>
        <v>4.1.4.10</v>
      </c>
      <c r="C98" s="66" t="s">
        <v>29</v>
      </c>
      <c r="D98" s="76" t="s">
        <v>17</v>
      </c>
      <c r="E98" s="100">
        <v>6</v>
      </c>
      <c r="F98" s="100"/>
      <c r="G98" s="91"/>
      <c r="H98" s="77">
        <f t="shared" si="11"/>
        <v>0</v>
      </c>
      <c r="J98" s="102"/>
      <c r="L98" s="69"/>
    </row>
    <row r="99" spans="1:13">
      <c r="A99" s="66">
        <v>11</v>
      </c>
      <c r="B99" s="75" t="str">
        <f>B$80&amp;"."&amp;A99</f>
        <v>4.1.4.11</v>
      </c>
      <c r="C99" s="66" t="s">
        <v>30</v>
      </c>
      <c r="D99" s="76" t="s">
        <v>21</v>
      </c>
      <c r="E99" s="100" t="s">
        <v>140</v>
      </c>
      <c r="F99" s="100"/>
      <c r="G99" s="91"/>
      <c r="H99" s="77"/>
      <c r="J99" s="102"/>
      <c r="L99" s="69"/>
    </row>
    <row r="100" spans="1:13" ht="52.8">
      <c r="B100" s="75"/>
      <c r="C100" s="81" t="s">
        <v>182</v>
      </c>
      <c r="D100" s="76" t="s">
        <v>7</v>
      </c>
      <c r="E100" s="100">
        <v>1</v>
      </c>
      <c r="F100" s="100"/>
      <c r="G100" s="91"/>
      <c r="H100" s="77">
        <f>G100*E100</f>
        <v>0</v>
      </c>
      <c r="J100" s="102"/>
      <c r="L100" s="69"/>
    </row>
    <row r="101" spans="1:13">
      <c r="B101" s="75"/>
      <c r="D101" s="76"/>
      <c r="E101" s="76"/>
      <c r="F101" s="76"/>
      <c r="G101" s="103"/>
      <c r="H101" s="77"/>
    </row>
    <row r="102" spans="1:13">
      <c r="B102" s="82"/>
      <c r="C102" s="83" t="s">
        <v>13</v>
      </c>
      <c r="D102" s="84"/>
      <c r="E102" s="84"/>
      <c r="F102" s="84"/>
      <c r="G102" s="88"/>
      <c r="H102" s="88">
        <f>SUM(H81:H100)</f>
        <v>0</v>
      </c>
      <c r="J102" s="78"/>
      <c r="M102" s="104"/>
    </row>
    <row r="103" spans="1:13">
      <c r="D103" s="76"/>
      <c r="E103" s="76"/>
      <c r="F103" s="76"/>
      <c r="G103" s="77"/>
      <c r="H103" s="77"/>
      <c r="M103" s="104"/>
    </row>
    <row r="104" spans="1:13" ht="16.8">
      <c r="B104" s="98" t="s">
        <v>31</v>
      </c>
      <c r="C104" s="74" t="s">
        <v>32</v>
      </c>
      <c r="D104" s="71"/>
      <c r="E104" s="71"/>
      <c r="F104" s="71"/>
      <c r="G104" s="72"/>
      <c r="H104" s="72"/>
    </row>
    <row r="105" spans="1:13">
      <c r="A105" s="66">
        <v>1</v>
      </c>
      <c r="B105" s="75" t="str">
        <f>B$104&amp;"."&amp;A105</f>
        <v>4.1.5.1</v>
      </c>
      <c r="C105" s="66" t="s">
        <v>46</v>
      </c>
      <c r="D105" s="76"/>
      <c r="E105" s="76"/>
      <c r="F105" s="76"/>
      <c r="G105" s="91"/>
      <c r="H105" s="77"/>
    </row>
    <row r="106" spans="1:13">
      <c r="B106" s="75"/>
      <c r="C106" s="66" t="s">
        <v>75</v>
      </c>
      <c r="D106" s="76" t="s">
        <v>22</v>
      </c>
      <c r="E106" s="105">
        <v>30</v>
      </c>
      <c r="F106" s="76"/>
      <c r="G106" s="91"/>
      <c r="H106" s="77">
        <f t="shared" ref="H106:H109" si="13">G106*E106</f>
        <v>0</v>
      </c>
    </row>
    <row r="107" spans="1:13">
      <c r="B107" s="75"/>
      <c r="C107" s="66" t="s">
        <v>128</v>
      </c>
      <c r="D107" s="76" t="s">
        <v>22</v>
      </c>
      <c r="E107" s="105">
        <v>4</v>
      </c>
      <c r="F107" s="76"/>
      <c r="G107" s="91"/>
      <c r="H107" s="77">
        <f t="shared" si="13"/>
        <v>0</v>
      </c>
    </row>
    <row r="108" spans="1:13">
      <c r="B108" s="75"/>
      <c r="C108" s="66" t="s">
        <v>76</v>
      </c>
      <c r="D108" s="76" t="s">
        <v>22</v>
      </c>
      <c r="E108" s="105">
        <v>50</v>
      </c>
      <c r="F108" s="76"/>
      <c r="G108" s="91"/>
      <c r="H108" s="77">
        <f t="shared" si="13"/>
        <v>0</v>
      </c>
    </row>
    <row r="109" spans="1:13">
      <c r="B109" s="75"/>
      <c r="C109" s="66" t="s">
        <v>141</v>
      </c>
      <c r="D109" s="76" t="s">
        <v>22</v>
      </c>
      <c r="E109" s="105">
        <v>161</v>
      </c>
      <c r="F109" s="76"/>
      <c r="G109" s="91"/>
      <c r="H109" s="77">
        <f t="shared" si="13"/>
        <v>0</v>
      </c>
    </row>
    <row r="110" spans="1:13">
      <c r="B110" s="75"/>
      <c r="D110" s="76"/>
      <c r="E110" s="105"/>
      <c r="F110" s="76"/>
      <c r="G110" s="91"/>
      <c r="H110" s="77"/>
    </row>
    <row r="111" spans="1:13">
      <c r="B111" s="82"/>
      <c r="C111" s="83" t="s">
        <v>13</v>
      </c>
      <c r="D111" s="84"/>
      <c r="E111" s="84"/>
      <c r="F111" s="84"/>
      <c r="G111" s="88"/>
      <c r="H111" s="88">
        <f>SUM(H105:H109)</f>
        <v>0</v>
      </c>
    </row>
    <row r="112" spans="1:13">
      <c r="D112" s="76"/>
      <c r="E112" s="76"/>
      <c r="F112" s="76"/>
      <c r="G112" s="77"/>
      <c r="H112" s="77"/>
    </row>
    <row r="113" spans="1:8" ht="16.8">
      <c r="B113" s="98" t="s">
        <v>33</v>
      </c>
      <c r="C113" s="74" t="s">
        <v>34</v>
      </c>
      <c r="D113" s="71"/>
      <c r="E113" s="71"/>
      <c r="F113" s="71"/>
      <c r="G113" s="72"/>
      <c r="H113" s="72"/>
    </row>
    <row r="114" spans="1:8">
      <c r="A114" s="66">
        <v>1</v>
      </c>
      <c r="B114" s="75" t="str">
        <f>B$113&amp;"."&amp;A114</f>
        <v>4.1.6.1</v>
      </c>
      <c r="C114" s="66" t="s">
        <v>35</v>
      </c>
      <c r="D114" s="76"/>
      <c r="E114" s="76"/>
      <c r="F114" s="76"/>
      <c r="G114" s="91"/>
      <c r="H114" s="77"/>
    </row>
    <row r="115" spans="1:8">
      <c r="B115" s="75"/>
      <c r="C115" s="66" t="s">
        <v>75</v>
      </c>
      <c r="D115" s="76" t="s">
        <v>22</v>
      </c>
      <c r="E115" s="76"/>
      <c r="F115" s="76"/>
      <c r="G115" s="91"/>
      <c r="H115" s="77">
        <f t="shared" ref="H115:H125" si="14">G115*E115</f>
        <v>0</v>
      </c>
    </row>
    <row r="116" spans="1:8">
      <c r="B116" s="75"/>
      <c r="C116" s="66" t="s">
        <v>128</v>
      </c>
      <c r="D116" s="76" t="s">
        <v>22</v>
      </c>
      <c r="E116" s="76"/>
      <c r="F116" s="76"/>
      <c r="G116" s="91"/>
      <c r="H116" s="77">
        <f t="shared" si="14"/>
        <v>0</v>
      </c>
    </row>
    <row r="117" spans="1:8">
      <c r="B117" s="75"/>
      <c r="C117" s="66" t="s">
        <v>76</v>
      </c>
      <c r="D117" s="76" t="s">
        <v>22</v>
      </c>
      <c r="E117" s="76">
        <v>26.36</v>
      </c>
      <c r="F117" s="76"/>
      <c r="G117" s="91"/>
      <c r="H117" s="77">
        <f t="shared" si="14"/>
        <v>0</v>
      </c>
    </row>
    <row r="118" spans="1:8">
      <c r="B118" s="75"/>
      <c r="C118" s="66" t="s">
        <v>141</v>
      </c>
      <c r="D118" s="76" t="s">
        <v>22</v>
      </c>
      <c r="E118" s="76">
        <v>20</v>
      </c>
      <c r="F118" s="76"/>
      <c r="G118" s="91"/>
      <c r="H118" s="77"/>
    </row>
    <row r="119" spans="1:8">
      <c r="A119" s="66">
        <v>2</v>
      </c>
      <c r="B119" s="75" t="str">
        <f t="shared" ref="B119:B127" si="15">B$113&amp;"."&amp;A119</f>
        <v>4.1.6.2</v>
      </c>
      <c r="C119" s="66" t="s">
        <v>36</v>
      </c>
      <c r="D119" s="76"/>
      <c r="E119" s="106"/>
      <c r="F119" s="106"/>
      <c r="G119" s="91"/>
      <c r="H119" s="77"/>
    </row>
    <row r="120" spans="1:8">
      <c r="B120" s="75"/>
      <c r="C120" s="66" t="s">
        <v>75</v>
      </c>
      <c r="D120" s="76" t="s">
        <v>21</v>
      </c>
      <c r="E120" s="76"/>
      <c r="F120" s="76"/>
      <c r="G120" s="91"/>
      <c r="H120" s="77">
        <f t="shared" ref="H120:H121" si="16">G120*E120</f>
        <v>0</v>
      </c>
    </row>
    <row r="121" spans="1:8">
      <c r="B121" s="75"/>
      <c r="C121" s="66" t="s">
        <v>128</v>
      </c>
      <c r="D121" s="76" t="s">
        <v>21</v>
      </c>
      <c r="E121" s="76">
        <v>0.57599999999999996</v>
      </c>
      <c r="F121" s="76"/>
      <c r="G121" s="91"/>
      <c r="H121" s="77">
        <f t="shared" si="16"/>
        <v>0</v>
      </c>
    </row>
    <row r="122" spans="1:8">
      <c r="B122" s="75"/>
      <c r="C122" s="66" t="s">
        <v>141</v>
      </c>
      <c r="D122" s="76" t="s">
        <v>21</v>
      </c>
      <c r="E122" s="76">
        <v>1</v>
      </c>
      <c r="F122" s="76"/>
      <c r="G122" s="91"/>
      <c r="H122" s="77"/>
    </row>
    <row r="123" spans="1:8">
      <c r="A123" s="66">
        <v>3</v>
      </c>
      <c r="B123" s="75" t="str">
        <f t="shared" si="15"/>
        <v>4.1.6.3</v>
      </c>
      <c r="C123" s="66" t="s">
        <v>37</v>
      </c>
      <c r="D123" s="76"/>
      <c r="E123" s="106"/>
      <c r="F123" s="106"/>
      <c r="G123" s="91"/>
      <c r="H123" s="77"/>
    </row>
    <row r="124" spans="1:8">
      <c r="B124" s="75"/>
      <c r="C124" s="66" t="s">
        <v>75</v>
      </c>
      <c r="D124" s="76" t="s">
        <v>21</v>
      </c>
      <c r="E124" s="76"/>
      <c r="F124" s="76"/>
      <c r="G124" s="91"/>
      <c r="H124" s="77">
        <f t="shared" si="14"/>
        <v>0</v>
      </c>
    </row>
    <row r="125" spans="1:8">
      <c r="B125" s="75"/>
      <c r="C125" s="66" t="s">
        <v>128</v>
      </c>
      <c r="D125" s="76" t="s">
        <v>21</v>
      </c>
      <c r="E125" s="76">
        <v>2</v>
      </c>
      <c r="F125" s="76"/>
      <c r="G125" s="91"/>
      <c r="H125" s="77">
        <f t="shared" si="14"/>
        <v>0</v>
      </c>
    </row>
    <row r="126" spans="1:8">
      <c r="B126" s="75"/>
      <c r="C126" s="66" t="s">
        <v>141</v>
      </c>
      <c r="D126" s="76" t="s">
        <v>21</v>
      </c>
      <c r="E126" s="76"/>
      <c r="F126" s="76"/>
      <c r="G126" s="91"/>
      <c r="H126" s="77"/>
    </row>
    <row r="127" spans="1:8">
      <c r="A127" s="66">
        <v>4</v>
      </c>
      <c r="B127" s="75" t="str">
        <f t="shared" si="15"/>
        <v>4.1.6.4</v>
      </c>
      <c r="C127" s="66" t="s">
        <v>38</v>
      </c>
      <c r="D127" s="76"/>
      <c r="E127" s="76"/>
      <c r="F127" s="76"/>
      <c r="G127" s="91"/>
      <c r="H127" s="77"/>
    </row>
    <row r="128" spans="1:8">
      <c r="B128" s="75"/>
      <c r="C128" s="66" t="s">
        <v>75</v>
      </c>
      <c r="D128" s="76" t="s">
        <v>22</v>
      </c>
      <c r="E128" s="76">
        <v>9</v>
      </c>
      <c r="F128" s="76"/>
      <c r="G128" s="91"/>
      <c r="H128" s="77">
        <f t="shared" ref="H128:H130" si="17">G128*E128</f>
        <v>0</v>
      </c>
    </row>
    <row r="129" spans="1:8">
      <c r="B129" s="75"/>
      <c r="C129" s="66" t="s">
        <v>128</v>
      </c>
      <c r="D129" s="76" t="s">
        <v>22</v>
      </c>
      <c r="E129" s="76">
        <v>25</v>
      </c>
      <c r="F129" s="76"/>
      <c r="G129" s="91"/>
      <c r="H129" s="77">
        <f t="shared" si="17"/>
        <v>0</v>
      </c>
    </row>
    <row r="130" spans="1:8">
      <c r="B130" s="75"/>
      <c r="C130" s="66" t="s">
        <v>76</v>
      </c>
      <c r="D130" s="76" t="s">
        <v>22</v>
      </c>
      <c r="E130" s="76">
        <v>50</v>
      </c>
      <c r="F130" s="76"/>
      <c r="G130" s="91"/>
      <c r="H130" s="77">
        <f t="shared" si="17"/>
        <v>0</v>
      </c>
    </row>
    <row r="131" spans="1:8">
      <c r="B131" s="75"/>
      <c r="C131" s="66" t="s">
        <v>141</v>
      </c>
      <c r="D131" s="76" t="s">
        <v>22</v>
      </c>
      <c r="E131" s="76">
        <v>90</v>
      </c>
      <c r="F131" s="76"/>
      <c r="G131" s="91"/>
      <c r="H131" s="77"/>
    </row>
    <row r="132" spans="1:8">
      <c r="B132" s="75"/>
      <c r="D132" s="76"/>
      <c r="E132" s="76"/>
      <c r="F132" s="76"/>
      <c r="G132" s="91"/>
      <c r="H132" s="77"/>
    </row>
    <row r="133" spans="1:8">
      <c r="B133" s="82"/>
      <c r="C133" s="83" t="s">
        <v>13</v>
      </c>
      <c r="D133" s="84"/>
      <c r="E133" s="84"/>
      <c r="F133" s="84"/>
      <c r="G133" s="87"/>
      <c r="H133" s="88">
        <f>SUM(H114:H131)</f>
        <v>0</v>
      </c>
    </row>
    <row r="134" spans="1:8">
      <c r="D134" s="76"/>
      <c r="E134" s="76"/>
      <c r="F134" s="76"/>
      <c r="G134" s="91"/>
      <c r="H134" s="77"/>
    </row>
    <row r="135" spans="1:8" ht="16.8">
      <c r="B135" s="98" t="s">
        <v>39</v>
      </c>
      <c r="C135" s="74" t="s">
        <v>40</v>
      </c>
      <c r="D135" s="71"/>
      <c r="E135" s="71"/>
      <c r="F135" s="71"/>
      <c r="G135" s="89"/>
      <c r="H135" s="72"/>
    </row>
    <row r="136" spans="1:8">
      <c r="A136" s="66">
        <v>2</v>
      </c>
      <c r="B136" s="75" t="str">
        <f>B$135&amp;"."&amp;A136</f>
        <v>4.1.7.2</v>
      </c>
      <c r="C136" s="66" t="s">
        <v>41</v>
      </c>
      <c r="D136" s="76"/>
      <c r="E136" s="106"/>
      <c r="F136" s="106"/>
      <c r="G136" s="91"/>
      <c r="H136" s="77"/>
    </row>
    <row r="137" spans="1:8">
      <c r="B137" s="75"/>
      <c r="C137" s="66" t="s">
        <v>128</v>
      </c>
      <c r="D137" s="76" t="s">
        <v>22</v>
      </c>
      <c r="E137" s="106">
        <v>158</v>
      </c>
      <c r="F137" s="76"/>
      <c r="G137" s="91"/>
      <c r="H137" s="77">
        <f t="shared" ref="H137:H142" si="18">G137*E137</f>
        <v>0</v>
      </c>
    </row>
    <row r="138" spans="1:8">
      <c r="B138" s="75"/>
      <c r="C138" s="66" t="s">
        <v>76</v>
      </c>
      <c r="D138" s="76" t="s">
        <v>22</v>
      </c>
      <c r="E138" s="106">
        <v>81.459999999999994</v>
      </c>
      <c r="F138" s="76"/>
      <c r="G138" s="91"/>
      <c r="H138" s="77">
        <f t="shared" si="18"/>
        <v>0</v>
      </c>
    </row>
    <row r="139" spans="1:8">
      <c r="B139" s="75"/>
      <c r="C139" s="107" t="s">
        <v>75</v>
      </c>
      <c r="D139" s="76" t="s">
        <v>22</v>
      </c>
      <c r="E139" s="106">
        <v>30.65</v>
      </c>
      <c r="F139" s="76"/>
      <c r="G139" s="91"/>
      <c r="H139" s="77"/>
    </row>
    <row r="140" spans="1:8">
      <c r="B140" s="75"/>
      <c r="C140" s="66" t="s">
        <v>141</v>
      </c>
      <c r="D140" s="76" t="s">
        <v>22</v>
      </c>
      <c r="E140" s="106">
        <v>13.25</v>
      </c>
      <c r="F140" s="76"/>
      <c r="G140" s="91"/>
      <c r="H140" s="77"/>
    </row>
    <row r="141" spans="1:8">
      <c r="A141" s="66">
        <v>3</v>
      </c>
      <c r="B141" s="75" t="str">
        <f t="shared" ref="B141:B142" si="19">B$135&amp;"."&amp;A141</f>
        <v>4.1.7.3</v>
      </c>
      <c r="C141" s="66" t="s">
        <v>58</v>
      </c>
      <c r="D141" s="76" t="s">
        <v>22</v>
      </c>
      <c r="E141" s="106">
        <v>284</v>
      </c>
      <c r="F141" s="106"/>
      <c r="G141" s="91"/>
      <c r="H141" s="77">
        <f t="shared" si="18"/>
        <v>0</v>
      </c>
    </row>
    <row r="142" spans="1:8">
      <c r="A142" s="66">
        <v>4</v>
      </c>
      <c r="B142" s="75" t="str">
        <f t="shared" si="19"/>
        <v>4.1.7.4</v>
      </c>
      <c r="C142" s="66" t="s">
        <v>42</v>
      </c>
      <c r="D142" s="76" t="s">
        <v>17</v>
      </c>
      <c r="E142" s="106">
        <v>1</v>
      </c>
      <c r="F142" s="106"/>
      <c r="G142" s="91"/>
      <c r="H142" s="77">
        <f t="shared" si="18"/>
        <v>0</v>
      </c>
    </row>
    <row r="143" spans="1:8">
      <c r="B143" s="75"/>
      <c r="D143" s="76"/>
      <c r="E143" s="76"/>
      <c r="F143" s="76"/>
      <c r="G143" s="77"/>
      <c r="H143" s="77"/>
    </row>
    <row r="144" spans="1:8">
      <c r="B144" s="82"/>
      <c r="C144" s="83" t="s">
        <v>13</v>
      </c>
      <c r="D144" s="84"/>
      <c r="E144" s="84"/>
      <c r="F144" s="84"/>
      <c r="G144" s="88"/>
      <c r="H144" s="88">
        <f>SUM(H136:H142)</f>
        <v>0</v>
      </c>
    </row>
    <row r="145" spans="1:8">
      <c r="D145" s="76"/>
      <c r="E145" s="76"/>
      <c r="F145" s="76"/>
      <c r="G145" s="77"/>
      <c r="H145" s="77"/>
    </row>
    <row r="146" spans="1:8" ht="16.8">
      <c r="B146" s="98" t="s">
        <v>43</v>
      </c>
      <c r="C146" s="74" t="s">
        <v>59</v>
      </c>
      <c r="D146" s="71"/>
      <c r="E146" s="71"/>
      <c r="F146" s="71"/>
      <c r="G146" s="72"/>
      <c r="H146" s="72"/>
    </row>
    <row r="147" spans="1:8">
      <c r="B147" s="75"/>
      <c r="C147" s="66" t="s">
        <v>60</v>
      </c>
      <c r="D147" s="76"/>
      <c r="E147" s="76"/>
      <c r="F147" s="76"/>
      <c r="G147" s="91"/>
      <c r="H147" s="77"/>
    </row>
    <row r="148" spans="1:8">
      <c r="B148" s="75"/>
      <c r="C148" s="66" t="s">
        <v>75</v>
      </c>
      <c r="D148" s="76" t="s">
        <v>22</v>
      </c>
      <c r="E148" s="105">
        <v>15</v>
      </c>
      <c r="F148" s="76"/>
      <c r="G148" s="91"/>
      <c r="H148" s="77">
        <f t="shared" ref="H148:H149" si="20">G148*E148</f>
        <v>0</v>
      </c>
    </row>
    <row r="149" spans="1:8">
      <c r="B149" s="75"/>
      <c r="C149" s="66" t="s">
        <v>76</v>
      </c>
      <c r="D149" s="76" t="s">
        <v>22</v>
      </c>
      <c r="E149" s="105">
        <v>20</v>
      </c>
      <c r="F149" s="76"/>
      <c r="G149" s="91"/>
      <c r="H149" s="77">
        <f t="shared" si="20"/>
        <v>0</v>
      </c>
    </row>
    <row r="150" spans="1:8">
      <c r="B150" s="75"/>
      <c r="C150" s="66" t="s">
        <v>61</v>
      </c>
      <c r="D150" s="76"/>
      <c r="E150" s="105"/>
      <c r="F150" s="76"/>
      <c r="G150" s="91"/>
      <c r="H150" s="77"/>
    </row>
    <row r="151" spans="1:8">
      <c r="B151" s="75"/>
      <c r="C151" s="66" t="s">
        <v>75</v>
      </c>
      <c r="D151" s="76" t="s">
        <v>22</v>
      </c>
      <c r="E151" s="105">
        <v>15</v>
      </c>
      <c r="F151" s="76"/>
      <c r="G151" s="91"/>
      <c r="H151" s="77">
        <f t="shared" ref="H151:H152" si="21">G151*E151</f>
        <v>0</v>
      </c>
    </row>
    <row r="152" spans="1:8">
      <c r="B152" s="75"/>
      <c r="C152" s="66" t="s">
        <v>76</v>
      </c>
      <c r="D152" s="76" t="s">
        <v>22</v>
      </c>
      <c r="E152" s="105">
        <v>20</v>
      </c>
      <c r="F152" s="76"/>
      <c r="G152" s="91"/>
      <c r="H152" s="77">
        <f t="shared" si="21"/>
        <v>0</v>
      </c>
    </row>
    <row r="153" spans="1:8">
      <c r="B153" s="75"/>
      <c r="D153" s="76"/>
      <c r="E153" s="76"/>
      <c r="F153" s="76"/>
      <c r="G153" s="77"/>
      <c r="H153" s="77"/>
    </row>
    <row r="154" spans="1:8">
      <c r="B154" s="82"/>
      <c r="C154" s="83" t="s">
        <v>13</v>
      </c>
      <c r="D154" s="84"/>
      <c r="E154" s="84"/>
      <c r="F154" s="84"/>
      <c r="G154" s="88"/>
      <c r="H154" s="88">
        <f>SUM(H147:H152)</f>
        <v>0</v>
      </c>
    </row>
    <row r="155" spans="1:8">
      <c r="D155" s="76"/>
      <c r="E155" s="76"/>
      <c r="F155" s="76"/>
      <c r="G155" s="77"/>
      <c r="H155" s="77"/>
    </row>
    <row r="156" spans="1:8">
      <c r="D156" s="76"/>
      <c r="E156" s="76"/>
      <c r="F156" s="76"/>
      <c r="G156" s="77"/>
      <c r="H156" s="77"/>
    </row>
    <row r="157" spans="1:8" ht="16.8">
      <c r="B157" s="98" t="s">
        <v>44</v>
      </c>
      <c r="C157" s="74" t="s">
        <v>134</v>
      </c>
      <c r="D157" s="71"/>
      <c r="E157" s="71"/>
      <c r="F157" s="71"/>
      <c r="G157" s="72"/>
      <c r="H157" s="72"/>
    </row>
    <row r="158" spans="1:8">
      <c r="A158" s="66">
        <v>1</v>
      </c>
      <c r="B158" s="75" t="s">
        <v>135</v>
      </c>
      <c r="C158" s="66" t="s">
        <v>136</v>
      </c>
      <c r="D158" s="76" t="s">
        <v>22</v>
      </c>
      <c r="E158" s="76">
        <v>70</v>
      </c>
      <c r="F158" s="76"/>
      <c r="G158" s="91"/>
      <c r="H158" s="77">
        <v>0</v>
      </c>
    </row>
    <row r="159" spans="1:8">
      <c r="B159" s="75"/>
      <c r="D159" s="76"/>
      <c r="E159" s="76"/>
      <c r="F159" s="76"/>
      <c r="G159" s="77"/>
      <c r="H159" s="77"/>
    </row>
    <row r="160" spans="1:8">
      <c r="B160" s="82"/>
      <c r="C160" s="83" t="s">
        <v>13</v>
      </c>
      <c r="D160" s="84"/>
      <c r="E160" s="84"/>
      <c r="F160" s="84"/>
      <c r="G160" s="88"/>
      <c r="H160" s="88">
        <v>0</v>
      </c>
    </row>
    <row r="161" spans="1:8">
      <c r="D161" s="76"/>
      <c r="E161" s="76"/>
      <c r="F161" s="76"/>
      <c r="G161" s="77"/>
      <c r="H161" s="77"/>
    </row>
    <row r="162" spans="1:8">
      <c r="D162" s="76"/>
      <c r="E162" s="76"/>
      <c r="F162" s="76"/>
      <c r="G162" s="77"/>
      <c r="H162" s="77"/>
    </row>
    <row r="163" spans="1:8" ht="16.8">
      <c r="B163" s="98" t="s">
        <v>62</v>
      </c>
      <c r="C163" s="74" t="s">
        <v>63</v>
      </c>
      <c r="D163" s="71"/>
      <c r="E163" s="71"/>
      <c r="F163" s="71"/>
      <c r="G163" s="72"/>
      <c r="H163" s="72"/>
    </row>
    <row r="164" spans="1:8">
      <c r="A164" s="66">
        <v>2</v>
      </c>
      <c r="B164" s="75" t="str">
        <f>B163&amp;"."&amp;A164</f>
        <v>4.1.10.2</v>
      </c>
      <c r="C164" s="66" t="s">
        <v>64</v>
      </c>
      <c r="D164" s="76"/>
      <c r="E164" s="76"/>
      <c r="F164" s="76"/>
      <c r="G164" s="91"/>
      <c r="H164" s="77"/>
    </row>
    <row r="165" spans="1:8">
      <c r="B165" s="75"/>
      <c r="C165" s="66" t="s">
        <v>75</v>
      </c>
      <c r="D165" s="76" t="s">
        <v>22</v>
      </c>
      <c r="E165" s="76">
        <v>25</v>
      </c>
      <c r="F165" s="76"/>
      <c r="G165" s="91"/>
      <c r="H165" s="77">
        <f t="shared" ref="H165" si="22">G165*E165</f>
        <v>0</v>
      </c>
    </row>
    <row r="166" spans="1:8">
      <c r="A166" s="66">
        <v>3</v>
      </c>
      <c r="B166" s="75" t="str">
        <f>B163&amp;"."&amp;A166</f>
        <v>4.1.10.3</v>
      </c>
      <c r="C166" s="66" t="s">
        <v>65</v>
      </c>
      <c r="D166" s="76"/>
      <c r="E166" s="76"/>
      <c r="F166" s="76"/>
      <c r="G166" s="77"/>
      <c r="H166" s="77"/>
    </row>
    <row r="167" spans="1:8">
      <c r="B167" s="75"/>
      <c r="C167" s="66" t="s">
        <v>75</v>
      </c>
      <c r="D167" s="76" t="s">
        <v>22</v>
      </c>
      <c r="E167" s="76">
        <v>40</v>
      </c>
      <c r="F167" s="76"/>
      <c r="G167" s="91"/>
      <c r="H167" s="77">
        <f t="shared" ref="H167" si="23">G167*E167</f>
        <v>0</v>
      </c>
    </row>
    <row r="168" spans="1:8">
      <c r="B168" s="75"/>
      <c r="D168" s="76"/>
      <c r="E168" s="76"/>
      <c r="F168" s="76"/>
      <c r="G168" s="77"/>
      <c r="H168" s="77"/>
    </row>
    <row r="169" spans="1:8">
      <c r="B169" s="82"/>
      <c r="C169" s="83" t="s">
        <v>13</v>
      </c>
      <c r="D169" s="84"/>
      <c r="E169" s="84"/>
      <c r="F169" s="84"/>
      <c r="G169" s="88"/>
      <c r="H169" s="88">
        <f>SUM(H164:H167)</f>
        <v>0</v>
      </c>
    </row>
    <row r="170" spans="1:8">
      <c r="D170" s="76"/>
      <c r="E170" s="76"/>
      <c r="F170" s="76"/>
      <c r="G170" s="77"/>
      <c r="H170" s="77"/>
    </row>
    <row r="171" spans="1:8" ht="16.8">
      <c r="B171" s="98" t="s">
        <v>137</v>
      </c>
      <c r="C171" s="74" t="s">
        <v>70</v>
      </c>
      <c r="D171" s="71"/>
      <c r="E171" s="71"/>
      <c r="F171" s="71"/>
      <c r="G171" s="72"/>
      <c r="H171" s="72"/>
    </row>
    <row r="172" spans="1:8">
      <c r="A172" s="66">
        <v>1</v>
      </c>
      <c r="B172" s="75" t="str">
        <f>B171&amp;"."&amp;A172</f>
        <v>4.1.11.1</v>
      </c>
      <c r="C172" s="66" t="s">
        <v>71</v>
      </c>
      <c r="D172" s="76"/>
      <c r="E172" s="76"/>
      <c r="F172" s="76"/>
      <c r="G172" s="91"/>
      <c r="H172" s="77"/>
    </row>
    <row r="173" spans="1:8">
      <c r="B173" s="75"/>
      <c r="C173" s="66" t="s">
        <v>141</v>
      </c>
      <c r="D173" s="76" t="s">
        <v>19</v>
      </c>
      <c r="E173" s="76">
        <v>7.5</v>
      </c>
      <c r="F173" s="76"/>
      <c r="G173" s="91"/>
      <c r="H173" s="77">
        <f t="shared" ref="H173" si="24">G173*E173</f>
        <v>0</v>
      </c>
    </row>
    <row r="174" spans="1:8">
      <c r="B174" s="75"/>
      <c r="D174" s="76"/>
      <c r="E174" s="76"/>
      <c r="F174" s="76"/>
      <c r="G174" s="77"/>
      <c r="H174" s="77"/>
    </row>
    <row r="175" spans="1:8">
      <c r="B175" s="82"/>
      <c r="C175" s="83" t="s">
        <v>13</v>
      </c>
      <c r="D175" s="84"/>
      <c r="E175" s="84"/>
      <c r="F175" s="84"/>
      <c r="G175" s="88"/>
      <c r="H175" s="88">
        <f>SUM(H172:H173)</f>
        <v>0</v>
      </c>
    </row>
    <row r="176" spans="1:8">
      <c r="D176" s="76"/>
      <c r="E176" s="76"/>
      <c r="F176" s="76"/>
      <c r="G176" s="77"/>
      <c r="H176" s="77"/>
    </row>
    <row r="177" spans="1:8">
      <c r="D177" s="76"/>
      <c r="E177" s="76"/>
      <c r="F177" s="76"/>
      <c r="G177" s="77"/>
      <c r="H177" s="77"/>
    </row>
    <row r="178" spans="1:8" ht="16.8">
      <c r="B178" s="98" t="s">
        <v>138</v>
      </c>
      <c r="C178" s="74" t="s">
        <v>66</v>
      </c>
      <c r="D178" s="71"/>
      <c r="E178" s="71"/>
      <c r="F178" s="71"/>
      <c r="G178" s="72"/>
      <c r="H178" s="72"/>
    </row>
    <row r="179" spans="1:8">
      <c r="A179" s="66">
        <v>1</v>
      </c>
      <c r="B179" s="75" t="str">
        <f>B$178&amp;"."&amp;A179</f>
        <v>4.1.12.1</v>
      </c>
      <c r="C179" s="66" t="s">
        <v>67</v>
      </c>
      <c r="D179" s="76"/>
      <c r="E179" s="76"/>
      <c r="F179" s="76"/>
      <c r="G179" s="91"/>
      <c r="H179" s="77"/>
    </row>
    <row r="180" spans="1:8">
      <c r="B180" s="75"/>
      <c r="C180" s="66" t="s">
        <v>68</v>
      </c>
      <c r="D180" s="76" t="s">
        <v>52</v>
      </c>
      <c r="E180" s="76">
        <v>38.5</v>
      </c>
      <c r="F180" s="76"/>
      <c r="G180" s="91"/>
      <c r="H180" s="77">
        <f t="shared" ref="H180:H182" si="25">G180*E180</f>
        <v>0</v>
      </c>
    </row>
    <row r="181" spans="1:8">
      <c r="B181" s="75"/>
      <c r="C181" s="66" t="s">
        <v>69</v>
      </c>
      <c r="D181" s="76" t="s">
        <v>52</v>
      </c>
      <c r="E181" s="76">
        <v>141</v>
      </c>
      <c r="F181" s="76"/>
      <c r="G181" s="77"/>
      <c r="H181" s="77">
        <f t="shared" si="25"/>
        <v>0</v>
      </c>
    </row>
    <row r="182" spans="1:8">
      <c r="B182" s="75"/>
      <c r="C182" s="66" t="s">
        <v>142</v>
      </c>
      <c r="D182" s="76" t="s">
        <v>52</v>
      </c>
      <c r="E182" s="76">
        <v>108</v>
      </c>
      <c r="F182" s="76"/>
      <c r="G182" s="77"/>
      <c r="H182" s="77">
        <f t="shared" si="25"/>
        <v>0</v>
      </c>
    </row>
    <row r="183" spans="1:8">
      <c r="B183" s="75"/>
      <c r="C183" s="66" t="s">
        <v>144</v>
      </c>
      <c r="D183" s="76" t="s">
        <v>52</v>
      </c>
      <c r="E183" s="76">
        <v>472</v>
      </c>
      <c r="F183" s="76"/>
      <c r="G183" s="77"/>
      <c r="H183" s="77"/>
    </row>
    <row r="184" spans="1:8">
      <c r="A184" s="66">
        <v>2</v>
      </c>
      <c r="B184" s="75" t="str">
        <f>B178&amp;"."&amp;A184</f>
        <v>4.1.12.2</v>
      </c>
      <c r="C184" s="66" t="s">
        <v>125</v>
      </c>
      <c r="D184" s="76" t="s">
        <v>17</v>
      </c>
      <c r="E184" s="76">
        <v>15</v>
      </c>
      <c r="F184" s="76"/>
      <c r="G184" s="91"/>
      <c r="H184" s="77">
        <f>G184*E184</f>
        <v>0</v>
      </c>
    </row>
    <row r="185" spans="1:8">
      <c r="B185" s="75"/>
      <c r="D185" s="76"/>
      <c r="E185" s="76"/>
      <c r="F185" s="76"/>
      <c r="G185" s="77"/>
      <c r="H185" s="77"/>
    </row>
    <row r="186" spans="1:8">
      <c r="B186" s="82"/>
      <c r="C186" s="83" t="s">
        <v>13</v>
      </c>
      <c r="D186" s="84"/>
      <c r="E186" s="84"/>
      <c r="F186" s="84"/>
      <c r="G186" s="88"/>
      <c r="H186" s="88">
        <f>SUM(H179:H184)</f>
        <v>0</v>
      </c>
    </row>
    <row r="187" spans="1:8">
      <c r="D187" s="76"/>
      <c r="E187" s="76"/>
      <c r="F187" s="76"/>
      <c r="G187" s="77"/>
      <c r="H187" s="77"/>
    </row>
    <row r="188" spans="1:8" ht="16.8">
      <c r="B188" s="98" t="s">
        <v>149</v>
      </c>
      <c r="C188" s="74" t="s">
        <v>129</v>
      </c>
      <c r="D188" s="71"/>
      <c r="E188" s="71"/>
      <c r="F188" s="71"/>
      <c r="G188" s="72"/>
      <c r="H188" s="72"/>
    </row>
    <row r="189" spans="1:8" ht="108" customHeight="1">
      <c r="A189" s="66">
        <v>1</v>
      </c>
      <c r="B189" s="75" t="str">
        <f>B$188&amp;"."&amp;A189</f>
        <v>4.1.13.1</v>
      </c>
      <c r="C189" s="81" t="s">
        <v>147</v>
      </c>
      <c r="D189" s="76" t="s">
        <v>7</v>
      </c>
      <c r="E189" s="76">
        <v>1</v>
      </c>
      <c r="F189" s="76"/>
      <c r="G189" s="91"/>
      <c r="H189" s="77">
        <f t="shared" ref="H189:H195" si="26">G189*E189</f>
        <v>0</v>
      </c>
    </row>
    <row r="190" spans="1:8" ht="92.4">
      <c r="A190" s="66">
        <v>1</v>
      </c>
      <c r="B190" s="75" t="str">
        <f>B$188&amp;"."&amp;A190</f>
        <v>4.1.13.1</v>
      </c>
      <c r="C190" s="81" t="s">
        <v>146</v>
      </c>
      <c r="D190" s="76" t="s">
        <v>7</v>
      </c>
      <c r="E190" s="76">
        <v>1</v>
      </c>
      <c r="F190" s="76"/>
      <c r="G190" s="91"/>
      <c r="H190" s="77">
        <f t="shared" si="26"/>
        <v>0</v>
      </c>
    </row>
    <row r="191" spans="1:8" ht="133.5" customHeight="1">
      <c r="A191" s="66">
        <v>2</v>
      </c>
      <c r="B191" s="75" t="str">
        <f>B$188&amp;"."&amp;A191</f>
        <v>4.1.13.2</v>
      </c>
      <c r="C191" s="81" t="s">
        <v>148</v>
      </c>
      <c r="D191" s="76" t="s">
        <v>7</v>
      </c>
      <c r="E191" s="76">
        <v>1</v>
      </c>
      <c r="F191" s="76"/>
      <c r="G191" s="91"/>
      <c r="H191" s="77">
        <f t="shared" si="26"/>
        <v>0</v>
      </c>
    </row>
    <row r="192" spans="1:8" ht="25.05" customHeight="1">
      <c r="A192" s="66">
        <v>3</v>
      </c>
      <c r="B192" s="75" t="str">
        <f t="shared" ref="B192:B195" si="27">B$188&amp;"."&amp;A192</f>
        <v>4.1.13.3</v>
      </c>
      <c r="C192" s="66" t="s">
        <v>133</v>
      </c>
      <c r="D192" s="76" t="s">
        <v>19</v>
      </c>
      <c r="E192" s="76">
        <v>3.1</v>
      </c>
      <c r="F192" s="76"/>
      <c r="G192" s="91"/>
      <c r="H192" s="77">
        <f t="shared" si="26"/>
        <v>0</v>
      </c>
    </row>
    <row r="193" spans="1:8" ht="25.05" customHeight="1">
      <c r="A193" s="66">
        <v>4</v>
      </c>
      <c r="B193" s="75" t="str">
        <f t="shared" si="27"/>
        <v>4.1.13.4</v>
      </c>
      <c r="C193" s="66" t="s">
        <v>132</v>
      </c>
      <c r="D193" s="76" t="s">
        <v>19</v>
      </c>
      <c r="E193" s="76">
        <f>4.1*2</f>
        <v>8.1999999999999993</v>
      </c>
      <c r="F193" s="76"/>
      <c r="G193" s="91"/>
      <c r="H193" s="77">
        <f t="shared" si="26"/>
        <v>0</v>
      </c>
    </row>
    <row r="194" spans="1:8" ht="25.05" customHeight="1">
      <c r="A194" s="66">
        <v>5</v>
      </c>
      <c r="B194" s="75" t="str">
        <f t="shared" si="27"/>
        <v>4.1.13.5</v>
      </c>
      <c r="C194" s="66" t="s">
        <v>131</v>
      </c>
      <c r="D194" s="76" t="s">
        <v>19</v>
      </c>
      <c r="E194" s="76">
        <v>2.2999999999999998</v>
      </c>
      <c r="F194" s="76"/>
      <c r="G194" s="91"/>
      <c r="H194" s="77">
        <f t="shared" si="26"/>
        <v>0</v>
      </c>
    </row>
    <row r="195" spans="1:8" ht="25.05" customHeight="1">
      <c r="A195" s="66">
        <v>6</v>
      </c>
      <c r="B195" s="75" t="str">
        <f t="shared" si="27"/>
        <v>4.1.13.6</v>
      </c>
      <c r="C195" s="66" t="s">
        <v>130</v>
      </c>
      <c r="D195" s="76" t="s">
        <v>17</v>
      </c>
      <c r="E195" s="76">
        <v>4</v>
      </c>
      <c r="F195" s="76"/>
      <c r="G195" s="91"/>
      <c r="H195" s="77">
        <f t="shared" si="26"/>
        <v>0</v>
      </c>
    </row>
    <row r="196" spans="1:8">
      <c r="B196" s="75"/>
      <c r="D196" s="76"/>
      <c r="E196" s="76"/>
      <c r="F196" s="76"/>
      <c r="G196" s="77"/>
      <c r="H196" s="77"/>
    </row>
    <row r="197" spans="1:8">
      <c r="B197" s="82"/>
      <c r="C197" s="83" t="s">
        <v>13</v>
      </c>
      <c r="D197" s="84"/>
      <c r="E197" s="84"/>
      <c r="F197" s="84"/>
      <c r="G197" s="88"/>
      <c r="H197" s="88">
        <f>SUM(H189:H195)</f>
        <v>0</v>
      </c>
    </row>
    <row r="198" spans="1:8">
      <c r="D198" s="76"/>
      <c r="E198" s="76"/>
      <c r="F198" s="76"/>
      <c r="G198" s="77"/>
      <c r="H198" s="77"/>
    </row>
    <row r="199" spans="1:8" ht="16.8">
      <c r="B199" s="98" t="s">
        <v>153</v>
      </c>
      <c r="C199" s="74" t="s">
        <v>150</v>
      </c>
      <c r="D199" s="71"/>
      <c r="E199" s="71"/>
      <c r="F199" s="71"/>
      <c r="G199" s="72"/>
      <c r="H199" s="72"/>
    </row>
    <row r="200" spans="1:8">
      <c r="A200" s="66">
        <v>1</v>
      </c>
      <c r="B200" s="75" t="str">
        <f>B199&amp;"."&amp;A200</f>
        <v>4.1.14.1</v>
      </c>
      <c r="C200" s="66" t="s">
        <v>151</v>
      </c>
      <c r="D200" s="76"/>
      <c r="E200" s="76"/>
      <c r="F200" s="76"/>
      <c r="G200" s="91"/>
      <c r="H200" s="77"/>
    </row>
    <row r="201" spans="1:8" ht="26.4">
      <c r="B201" s="75"/>
      <c r="C201" s="81" t="s">
        <v>152</v>
      </c>
      <c r="D201" s="76" t="s">
        <v>22</v>
      </c>
      <c r="E201" s="76">
        <f>75-8</f>
        <v>67</v>
      </c>
      <c r="F201" s="76"/>
      <c r="G201" s="91"/>
      <c r="H201" s="77">
        <f t="shared" ref="H201" si="28">G201*E201</f>
        <v>0</v>
      </c>
    </row>
    <row r="202" spans="1:8">
      <c r="B202" s="75"/>
      <c r="D202" s="76"/>
      <c r="E202" s="76"/>
      <c r="F202" s="76"/>
      <c r="G202" s="77"/>
      <c r="H202" s="77"/>
    </row>
    <row r="203" spans="1:8">
      <c r="B203" s="82"/>
      <c r="C203" s="83" t="s">
        <v>13</v>
      </c>
      <c r="D203" s="84"/>
      <c r="E203" s="84"/>
      <c r="F203" s="84"/>
      <c r="G203" s="88"/>
      <c r="H203" s="88">
        <f>SUM(H200:H201)</f>
        <v>0</v>
      </c>
    </row>
    <row r="204" spans="1:8">
      <c r="D204" s="76"/>
      <c r="E204" s="76"/>
      <c r="F204" s="76"/>
      <c r="G204" s="77"/>
      <c r="H204" s="77"/>
    </row>
    <row r="205" spans="1:8" ht="16.8">
      <c r="B205" s="98" t="s">
        <v>159</v>
      </c>
      <c r="C205" s="74" t="s">
        <v>150</v>
      </c>
      <c r="D205" s="71"/>
      <c r="E205" s="71"/>
      <c r="F205" s="71"/>
      <c r="G205" s="72"/>
      <c r="H205" s="72"/>
    </row>
    <row r="206" spans="1:8">
      <c r="A206" s="66">
        <v>1</v>
      </c>
      <c r="B206" s="75" t="str">
        <f>B205&amp;"."&amp;A206</f>
        <v>4.1.15.1</v>
      </c>
      <c r="C206" s="66" t="s">
        <v>154</v>
      </c>
      <c r="D206" s="76"/>
      <c r="E206" s="76"/>
      <c r="F206" s="76"/>
      <c r="G206" s="91"/>
      <c r="H206" s="77"/>
    </row>
    <row r="207" spans="1:8">
      <c r="B207" s="75"/>
      <c r="D207" s="76"/>
      <c r="E207" s="76"/>
      <c r="F207" s="76"/>
      <c r="G207" s="91"/>
      <c r="H207" s="77"/>
    </row>
    <row r="208" spans="1:8" ht="26.4">
      <c r="B208" s="75"/>
      <c r="C208" s="81" t="s">
        <v>156</v>
      </c>
      <c r="D208" s="76" t="s">
        <v>2</v>
      </c>
      <c r="E208" s="76">
        <v>12</v>
      </c>
      <c r="F208" s="76"/>
      <c r="G208" s="91"/>
      <c r="H208" s="77">
        <f t="shared" ref="H208:H209" si="29">G208*E208</f>
        <v>0</v>
      </c>
    </row>
    <row r="209" spans="1:8" ht="39.6">
      <c r="B209" s="75"/>
      <c r="C209" s="81" t="s">
        <v>155</v>
      </c>
      <c r="D209" s="76" t="s">
        <v>22</v>
      </c>
      <c r="E209" s="76">
        <v>200</v>
      </c>
      <c r="F209" s="76"/>
      <c r="G209" s="91"/>
      <c r="H209" s="77">
        <f t="shared" si="29"/>
        <v>0</v>
      </c>
    </row>
    <row r="210" spans="1:8">
      <c r="B210" s="75"/>
      <c r="C210" s="81"/>
      <c r="D210" s="76"/>
      <c r="E210" s="76"/>
      <c r="F210" s="76"/>
      <c r="G210" s="91"/>
      <c r="H210" s="77"/>
    </row>
    <row r="211" spans="1:8">
      <c r="A211" s="66">
        <v>2</v>
      </c>
      <c r="B211" s="75" t="str">
        <f>B205&amp;"."&amp;A211</f>
        <v>4.1.15.2</v>
      </c>
      <c r="C211" s="66" t="s">
        <v>157</v>
      </c>
      <c r="D211" s="76"/>
      <c r="E211" s="76"/>
      <c r="F211" s="76"/>
      <c r="G211" s="91"/>
      <c r="H211" s="77"/>
    </row>
    <row r="212" spans="1:8">
      <c r="B212" s="75"/>
      <c r="C212" s="81" t="s">
        <v>158</v>
      </c>
      <c r="D212" s="76" t="s">
        <v>19</v>
      </c>
      <c r="E212" s="76">
        <v>70</v>
      </c>
      <c r="F212" s="76"/>
      <c r="G212" s="91"/>
      <c r="H212" s="77">
        <f t="shared" ref="H212" si="30">G212*E212</f>
        <v>0</v>
      </c>
    </row>
    <row r="213" spans="1:8">
      <c r="B213" s="75"/>
      <c r="C213" s="81"/>
      <c r="D213" s="76"/>
      <c r="E213" s="76"/>
      <c r="F213" s="76"/>
      <c r="G213" s="91"/>
      <c r="H213" s="77"/>
    </row>
    <row r="214" spans="1:8">
      <c r="B214" s="75"/>
      <c r="D214" s="76"/>
      <c r="E214" s="76"/>
      <c r="F214" s="76"/>
      <c r="G214" s="77"/>
      <c r="H214" s="77"/>
    </row>
    <row r="215" spans="1:8">
      <c r="B215" s="82"/>
      <c r="C215" s="83" t="s">
        <v>13</v>
      </c>
      <c r="D215" s="84"/>
      <c r="E215" s="84"/>
      <c r="F215" s="84"/>
      <c r="G215" s="88"/>
      <c r="H215" s="88">
        <f>SUM(H206:H213)</f>
        <v>0</v>
      </c>
    </row>
    <row r="216" spans="1:8">
      <c r="D216" s="76"/>
      <c r="E216" s="76"/>
      <c r="F216" s="76"/>
      <c r="G216" s="77"/>
      <c r="H216" s="77"/>
    </row>
    <row r="217" spans="1:8" ht="16.8">
      <c r="B217" s="98" t="s">
        <v>180</v>
      </c>
      <c r="C217" s="74" t="s">
        <v>160</v>
      </c>
      <c r="D217" s="71"/>
      <c r="E217" s="71"/>
      <c r="F217" s="71"/>
      <c r="G217" s="72"/>
      <c r="H217" s="72"/>
    </row>
    <row r="218" spans="1:8">
      <c r="A218" s="66">
        <v>1</v>
      </c>
      <c r="B218" s="75" t="str">
        <f>B217&amp;"."&amp;A218</f>
        <v>4.1.16.1</v>
      </c>
      <c r="C218" s="66" t="s">
        <v>161</v>
      </c>
      <c r="D218" s="76"/>
      <c r="E218" s="76"/>
      <c r="F218" s="76"/>
      <c r="G218" s="91"/>
      <c r="H218" s="77"/>
    </row>
    <row r="219" spans="1:8" ht="23.1" customHeight="1">
      <c r="B219" s="75"/>
      <c r="C219" s="81" t="s">
        <v>162</v>
      </c>
      <c r="D219" s="76" t="s">
        <v>22</v>
      </c>
      <c r="E219" s="76">
        <f>(1.4*3+2.5)*2</f>
        <v>13.399999999999999</v>
      </c>
      <c r="F219" s="76"/>
      <c r="G219" s="91"/>
      <c r="H219" s="77">
        <f t="shared" ref="H219" si="31">G219*E219</f>
        <v>0</v>
      </c>
    </row>
    <row r="220" spans="1:8">
      <c r="B220" s="75"/>
      <c r="C220" s="81"/>
      <c r="D220" s="76"/>
      <c r="E220" s="76"/>
      <c r="F220" s="76"/>
      <c r="G220" s="91"/>
      <c r="H220" s="77"/>
    </row>
    <row r="221" spans="1:8">
      <c r="A221" s="66">
        <v>2</v>
      </c>
      <c r="B221" s="75" t="str">
        <f>B217&amp;"."&amp;A221</f>
        <v>4.1.16.2</v>
      </c>
      <c r="C221" s="66" t="s">
        <v>164</v>
      </c>
      <c r="D221" s="76"/>
      <c r="E221" s="76"/>
      <c r="F221" s="76"/>
      <c r="G221" s="91"/>
      <c r="H221" s="77"/>
    </row>
    <row r="222" spans="1:8" ht="24" customHeight="1">
      <c r="B222" s="75"/>
      <c r="C222" s="81" t="s">
        <v>163</v>
      </c>
      <c r="D222" s="76" t="s">
        <v>22</v>
      </c>
      <c r="E222" s="76">
        <v>8</v>
      </c>
      <c r="F222" s="76"/>
      <c r="G222" s="91"/>
      <c r="H222" s="77">
        <f t="shared" ref="H222" si="32">G222*E222</f>
        <v>0</v>
      </c>
    </row>
    <row r="223" spans="1:8">
      <c r="B223" s="75"/>
      <c r="C223" s="81"/>
      <c r="D223" s="76"/>
      <c r="E223" s="76"/>
      <c r="F223" s="76"/>
      <c r="G223" s="91"/>
      <c r="H223" s="77"/>
    </row>
    <row r="224" spans="1:8">
      <c r="B224" s="75"/>
      <c r="D224" s="76"/>
      <c r="E224" s="76"/>
      <c r="F224" s="76"/>
      <c r="G224" s="77"/>
      <c r="H224" s="77"/>
    </row>
    <row r="225" spans="2:10">
      <c r="B225" s="82"/>
      <c r="C225" s="83" t="s">
        <v>13</v>
      </c>
      <c r="D225" s="84"/>
      <c r="E225" s="84"/>
      <c r="F225" s="84"/>
      <c r="G225" s="88"/>
      <c r="H225" s="88">
        <f>SUM(H218:H223)</f>
        <v>0</v>
      </c>
    </row>
    <row r="226" spans="2:10">
      <c r="D226" s="76"/>
      <c r="E226" s="76"/>
      <c r="F226" s="76"/>
      <c r="G226" s="77"/>
      <c r="H226" s="77"/>
    </row>
    <row r="228" spans="2:10" s="108" customFormat="1" ht="16.8">
      <c r="C228" s="109" t="s">
        <v>165</v>
      </c>
      <c r="D228" s="110"/>
      <c r="E228" s="110"/>
      <c r="F228" s="110"/>
      <c r="G228" s="111"/>
      <c r="H228" s="112">
        <f>H39+H59+H102+H111+H133+H144+H154+H169+H175+H186+H197+H203+H215+H225</f>
        <v>0</v>
      </c>
      <c r="I228" s="113"/>
      <c r="J228" s="113"/>
    </row>
    <row r="229" spans="2:10">
      <c r="I229" s="114"/>
      <c r="J229" s="114"/>
    </row>
  </sheetData>
  <phoneticPr fontId="27" type="noConversion"/>
  <conditionalFormatting sqref="B9:E21 A27:A37 C27:D37">
    <cfRule type="expression" dxfId="18" priority="10">
      <formula>ISNUMBER(#REF!)</formula>
    </cfRule>
  </conditionalFormatting>
  <conditionalFormatting sqref="B9:F21 A27:A37 C27:G37">
    <cfRule type="expression" dxfId="17" priority="9">
      <formula>ISNUMBER(#REF!)</formula>
    </cfRule>
  </conditionalFormatting>
  <conditionalFormatting sqref="B9:F21">
    <cfRule type="expression" dxfId="16" priority="7">
      <formula>ISNUMBER($F9)</formula>
    </cfRule>
  </conditionalFormatting>
  <conditionalFormatting sqref="C16">
    <cfRule type="expression" dxfId="15" priority="6">
      <formula>ISNUMBER(#REF!)</formula>
    </cfRule>
  </conditionalFormatting>
  <conditionalFormatting sqref="B9:B21">
    <cfRule type="expression" dxfId="14" priority="11">
      <formula>ISTEXT($B9)</formula>
    </cfRule>
  </conditionalFormatting>
  <conditionalFormatting sqref="A27:A37">
    <cfRule type="expression" dxfId="13" priority="3">
      <formula>ISTEXT($A27)</formula>
    </cfRule>
  </conditionalFormatting>
  <conditionalFormatting sqref="E30:F33 E35:F37">
    <cfRule type="expression" dxfId="12" priority="1">
      <formula>ISNUMBER(#REF!)</formula>
    </cfRule>
  </conditionalFormatting>
  <conditionalFormatting sqref="E27:G29 C30:G33 D34:G34 A27:A37 C35:G37">
    <cfRule type="expression" dxfId="11" priority="20">
      <formula>ISNUMBER($G27)</formula>
    </cfRule>
  </conditionalFormatting>
  <pageMargins left="0.7" right="0.7" top="0.75" bottom="0.75" header="0.3" footer="0.3"/>
  <pageSetup paperSize="9" scale="41" orientation="landscape" r:id="rId1"/>
  <headerFooter>
    <oddFooter>&amp;L_x000D_&amp;1#&amp;"Aptos"&amp;10&amp;K000000 Data sensitivity - Public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D468B-5AA8-450D-A6B0-D81ACB8B0234}">
  <sheetPr>
    <tabColor rgb="FFFF0000"/>
    <pageSetUpPr fitToPage="1"/>
  </sheetPr>
  <dimension ref="A1:G39"/>
  <sheetViews>
    <sheetView showGridLines="0" view="pageBreakPreview" zoomScale="70" zoomScaleNormal="100" zoomScaleSheetLayoutView="70" workbookViewId="0">
      <selection activeCell="B37" sqref="B37"/>
    </sheetView>
  </sheetViews>
  <sheetFormatPr baseColWidth="10" defaultColWidth="11.5" defaultRowHeight="16.8"/>
  <cols>
    <col min="1" max="1" width="19" style="14" customWidth="1"/>
    <col min="2" max="2" width="51.5" style="14" customWidth="1"/>
    <col min="3" max="3" width="6" style="14" bestFit="1" customWidth="1"/>
    <col min="4" max="4" width="15.5" style="14" bestFit="1" customWidth="1"/>
    <col min="5" max="5" width="11.5" style="14"/>
    <col min="6" max="6" width="16.69921875" style="14" customWidth="1"/>
    <col min="7" max="16384" width="11.5" style="14"/>
  </cols>
  <sheetData>
    <row r="1" spans="1:7">
      <c r="A1" s="13" t="s">
        <v>92</v>
      </c>
      <c r="B1" s="14" t="str">
        <f>[1]GO!C1</f>
        <v>NOM DE L'OPERATION</v>
      </c>
      <c r="D1" s="14" t="str">
        <f>[2]PG!B46</f>
        <v>BAQF027</v>
      </c>
      <c r="F1" s="13" t="s">
        <v>1</v>
      </c>
    </row>
    <row r="2" spans="1:7">
      <c r="A2" s="15" t="s">
        <v>93</v>
      </c>
      <c r="B2" s="16" t="s">
        <v>86</v>
      </c>
      <c r="C2" s="16"/>
      <c r="D2" s="16" t="s">
        <v>94</v>
      </c>
      <c r="E2" s="16"/>
      <c r="F2" s="16" t="s">
        <v>95</v>
      </c>
      <c r="G2" s="16"/>
    </row>
    <row r="3" spans="1:7" ht="17.399999999999999" thickBot="1">
      <c r="A3" s="15" t="e">
        <f>[1]Info!#REF!</f>
        <v>#REF!</v>
      </c>
      <c r="B3" s="17" t="e">
        <f>[1]Info!#REF!</f>
        <v>#REF!</v>
      </c>
      <c r="C3" s="15"/>
      <c r="D3" s="15" t="str">
        <f>'[1]PG GO'!F44</f>
        <v>XXX</v>
      </c>
      <c r="E3" s="15"/>
      <c r="F3" s="15" t="str">
        <f>'[1]PG GO'!H44</f>
        <v>XXX</v>
      </c>
      <c r="G3" s="15"/>
    </row>
    <row r="4" spans="1:7" ht="17.399999999999999" thickBot="1">
      <c r="A4" s="18" t="s">
        <v>96</v>
      </c>
      <c r="B4" s="19" t="s">
        <v>97</v>
      </c>
      <c r="C4" s="19" t="s">
        <v>98</v>
      </c>
      <c r="D4" s="20" t="s">
        <v>99</v>
      </c>
      <c r="E4" s="20" t="s">
        <v>100</v>
      </c>
      <c r="F4" s="21" t="s">
        <v>101</v>
      </c>
    </row>
    <row r="5" spans="1:7">
      <c r="A5" s="22"/>
      <c r="B5" s="23"/>
      <c r="C5" s="24"/>
      <c r="D5" s="24"/>
      <c r="E5" s="25"/>
      <c r="F5" s="26"/>
    </row>
    <row r="6" spans="1:7">
      <c r="A6" s="27" t="str">
        <f>[1]GO!B10</f>
        <v>3.1</v>
      </c>
      <c r="B6" s="28" t="str">
        <f>[1]GO!C11</f>
        <v>INSTALLATIONS DE CHANTIER</v>
      </c>
      <c r="C6" s="29"/>
      <c r="D6" s="29"/>
      <c r="E6" s="30"/>
      <c r="F6" s="31">
        <f>[1]GO!H11</f>
        <v>0</v>
      </c>
    </row>
    <row r="7" spans="1:7">
      <c r="A7" s="27"/>
      <c r="B7" s="28"/>
      <c r="C7" s="32"/>
      <c r="D7" s="32"/>
      <c r="E7" s="33"/>
      <c r="F7" s="34"/>
    </row>
    <row r="8" spans="1:7">
      <c r="A8" s="27" t="str">
        <f>[1]GO!B20</f>
        <v>3.1.2.</v>
      </c>
      <c r="B8" s="35" t="str">
        <f>[1]GO!C20</f>
        <v>TERRASSEMENTS</v>
      </c>
      <c r="C8" s="29"/>
      <c r="D8" s="29"/>
      <c r="E8" s="30"/>
      <c r="F8" s="31">
        <f>[1]GO!H20</f>
        <v>0</v>
      </c>
    </row>
    <row r="9" spans="1:7">
      <c r="A9" s="27"/>
      <c r="B9" s="35"/>
      <c r="C9" s="29"/>
      <c r="D9" s="29"/>
      <c r="E9" s="30"/>
      <c r="F9" s="34"/>
    </row>
    <row r="10" spans="1:7">
      <c r="A10" s="27" t="str">
        <f>[1]GO!B30</f>
        <v>3.1.3.</v>
      </c>
      <c r="B10" s="35" t="str">
        <f>[1]GO!C30</f>
        <v>DEMOLITIONS</v>
      </c>
      <c r="C10" s="29"/>
      <c r="D10" s="29"/>
      <c r="E10" s="30"/>
      <c r="F10" s="36">
        <f>[1]GO!H30</f>
        <v>0</v>
      </c>
    </row>
    <row r="11" spans="1:7">
      <c r="A11" s="37"/>
      <c r="B11" s="38"/>
      <c r="C11" s="29"/>
      <c r="D11" s="29"/>
      <c r="E11" s="30"/>
      <c r="F11" s="36"/>
    </row>
    <row r="12" spans="1:7">
      <c r="A12" s="27" t="str">
        <f>[1]GO!B33</f>
        <v>3.1.4.</v>
      </c>
      <c r="B12" s="35" t="str">
        <f>[1]GO!C33</f>
        <v>OUVRAGES DE FONDATIONS SUPERFICIELLES</v>
      </c>
      <c r="C12" s="29"/>
      <c r="D12" s="29"/>
      <c r="E12" s="30"/>
      <c r="F12" s="31">
        <f>[1]GO!H33</f>
        <v>0</v>
      </c>
    </row>
    <row r="13" spans="1:7">
      <c r="A13" s="27"/>
      <c r="B13" s="35"/>
      <c r="C13" s="29"/>
      <c r="D13" s="29"/>
      <c r="E13" s="30"/>
      <c r="F13" s="31"/>
    </row>
    <row r="14" spans="1:7" ht="27" customHeight="1">
      <c r="A14" s="27" t="str">
        <f>[1]GO!B45</f>
        <v>3.1.5.</v>
      </c>
      <c r="B14" s="35" t="str">
        <f>[1]GO!C45</f>
        <v>RESEAUX INTERIEURS ET EXTERIEURS ENTERRES</v>
      </c>
      <c r="C14" s="29"/>
      <c r="D14" s="29"/>
      <c r="E14" s="30"/>
      <c r="F14" s="39">
        <f>[1]GO!H45</f>
        <v>0</v>
      </c>
    </row>
    <row r="15" spans="1:7">
      <c r="A15" s="37"/>
      <c r="B15" s="38"/>
      <c r="C15" s="29"/>
      <c r="D15" s="29"/>
      <c r="E15" s="30"/>
      <c r="F15" s="39"/>
    </row>
    <row r="16" spans="1:7" ht="28.5" customHeight="1">
      <c r="A16" s="27" t="str">
        <f>[1]GO!B60</f>
        <v>3.1.6.</v>
      </c>
      <c r="B16" s="35" t="str">
        <f>[1]GO!C60</f>
        <v>DALLAGES, DALLES PORTEES ET OUVRAGES ASSOCIES</v>
      </c>
      <c r="C16" s="29"/>
      <c r="D16" s="29"/>
      <c r="E16" s="30"/>
      <c r="F16" s="40">
        <f>[1]GO!H60</f>
        <v>0</v>
      </c>
    </row>
    <row r="17" spans="1:6">
      <c r="A17" s="27"/>
      <c r="B17" s="35"/>
      <c r="C17" s="29"/>
      <c r="D17" s="29"/>
      <c r="E17" s="30"/>
      <c r="F17" s="31"/>
    </row>
    <row r="18" spans="1:6">
      <c r="A18" s="27" t="str">
        <f>[1]GO!B70</f>
        <v>3.1.7.</v>
      </c>
      <c r="B18" s="35" t="str">
        <f>[1]GO!C70</f>
        <v>OUVRAGES EN BETON ARME</v>
      </c>
      <c r="C18" s="29"/>
      <c r="D18" s="29"/>
      <c r="E18" s="30"/>
      <c r="F18" s="31">
        <f>[1]GO!H70</f>
        <v>0</v>
      </c>
    </row>
    <row r="19" spans="1:6">
      <c r="A19" s="27"/>
      <c r="B19" s="35"/>
      <c r="C19" s="29"/>
      <c r="D19" s="29"/>
      <c r="E19" s="30"/>
      <c r="F19" s="31"/>
    </row>
    <row r="20" spans="1:6">
      <c r="A20" s="27" t="str">
        <f>[1]GO!B91</f>
        <v>3.1.8.</v>
      </c>
      <c r="B20" s="35" t="str">
        <f>[1]GO!C91</f>
        <v>PROTECTION CONTRE L'HUMIDITE</v>
      </c>
      <c r="C20" s="29"/>
      <c r="D20" s="29"/>
      <c r="E20" s="30"/>
      <c r="F20" s="39">
        <f>[1]GO!H91</f>
        <v>0</v>
      </c>
    </row>
    <row r="21" spans="1:6">
      <c r="A21" s="27"/>
      <c r="B21" s="35"/>
      <c r="C21" s="29"/>
      <c r="D21" s="29"/>
      <c r="E21" s="30"/>
      <c r="F21" s="39"/>
    </row>
    <row r="22" spans="1:6">
      <c r="A22" s="27" t="str">
        <f>[1]GO!B98</f>
        <v>3.1.9.</v>
      </c>
      <c r="B22" s="35" t="str">
        <f>[1]GO!C98</f>
        <v>ISOLATION THERMIQUE</v>
      </c>
      <c r="C22" s="29"/>
      <c r="D22" s="29"/>
      <c r="E22" s="30"/>
      <c r="F22" s="31">
        <f>[1]GO!H98</f>
        <v>0</v>
      </c>
    </row>
    <row r="23" spans="1:6">
      <c r="A23" s="27"/>
      <c r="B23" s="35"/>
      <c r="C23" s="29"/>
      <c r="D23" s="29"/>
      <c r="E23" s="30"/>
      <c r="F23" s="39"/>
    </row>
    <row r="24" spans="1:6">
      <c r="A24" s="27" t="str">
        <f>[1]GO!B104</f>
        <v>3.1.10.</v>
      </c>
      <c r="B24" s="35" t="str">
        <f>[1]GO!C104</f>
        <v>AMENAGEMENT DES LOCAUX TECHNIQUES</v>
      </c>
      <c r="C24" s="29"/>
      <c r="D24" s="29"/>
      <c r="E24" s="30"/>
      <c r="F24" s="31">
        <f>[1]GO!H104</f>
        <v>0</v>
      </c>
    </row>
    <row r="25" spans="1:6">
      <c r="A25" s="27"/>
      <c r="B25" s="35"/>
      <c r="C25" s="29"/>
      <c r="D25" s="29"/>
      <c r="E25" s="30"/>
      <c r="F25" s="39"/>
    </row>
    <row r="26" spans="1:6">
      <c r="A26" s="27" t="str">
        <f>[1]GO!B108</f>
        <v>3.1.11</v>
      </c>
      <c r="B26" s="35" t="str">
        <f>[1]GO!C108</f>
        <v>OUVRAGES DIVERS ET FINITIONS</v>
      </c>
      <c r="C26" s="29"/>
      <c r="D26" s="29"/>
      <c r="E26" s="30"/>
      <c r="F26" s="39">
        <f>[1]GO!H108</f>
        <v>0</v>
      </c>
    </row>
    <row r="27" spans="1:6" ht="17.399999999999999" thickBot="1">
      <c r="A27" s="27"/>
      <c r="B27" s="41"/>
      <c r="C27" s="29"/>
      <c r="D27" s="29"/>
      <c r="E27" s="30"/>
      <c r="F27" s="31"/>
    </row>
    <row r="28" spans="1:6" customFormat="1" ht="15.6" thickBot="1">
      <c r="A28" s="42"/>
      <c r="B28" s="43" t="s">
        <v>102</v>
      </c>
      <c r="C28" s="44"/>
      <c r="D28" s="44"/>
      <c r="E28" s="45"/>
      <c r="F28" s="46">
        <f>SUBTOTAL(109,F5:F27)</f>
        <v>0</v>
      </c>
    </row>
    <row r="29" spans="1:6" customFormat="1" ht="15.6" thickBot="1">
      <c r="A29" s="47"/>
      <c r="B29" s="48"/>
      <c r="C29" s="49"/>
      <c r="D29" s="49"/>
      <c r="E29" s="50"/>
      <c r="F29" s="51"/>
    </row>
    <row r="30" spans="1:6" customFormat="1" ht="15.6" thickBot="1">
      <c r="A30" s="42"/>
      <c r="B30" s="43" t="s">
        <v>103</v>
      </c>
      <c r="C30" s="52">
        <v>0.2</v>
      </c>
      <c r="D30" s="44"/>
      <c r="E30" s="45"/>
      <c r="F30" s="46">
        <f>F28*Tableau143[[#This Row],[ ]]</f>
        <v>0</v>
      </c>
    </row>
    <row r="31" spans="1:6" customFormat="1" ht="15.6" thickBot="1">
      <c r="A31" s="47"/>
      <c r="B31" s="48"/>
      <c r="C31" s="53"/>
      <c r="D31" s="49"/>
      <c r="E31" s="50"/>
      <c r="F31" s="51"/>
    </row>
    <row r="32" spans="1:6" customFormat="1" ht="15.6" thickBot="1">
      <c r="A32" s="42"/>
      <c r="B32" s="43" t="s">
        <v>104</v>
      </c>
      <c r="C32" s="44"/>
      <c r="D32" s="44"/>
      <c r="E32" s="45"/>
      <c r="F32" s="46">
        <f>F28+F30</f>
        <v>0</v>
      </c>
    </row>
    <row r="33" spans="1:6" customFormat="1" ht="15">
      <c r="A33" s="54"/>
      <c r="B33" s="55"/>
      <c r="C33" s="55"/>
      <c r="D33" s="55"/>
      <c r="E33" s="56"/>
      <c r="F33" s="57"/>
    </row>
    <row r="34" spans="1:6" customFormat="1" ht="15">
      <c r="A34" s="47"/>
      <c r="B34" s="49" t="s">
        <v>105</v>
      </c>
      <c r="C34" s="49"/>
      <c r="D34" s="49"/>
      <c r="E34" s="50"/>
      <c r="F34" s="58"/>
    </row>
    <row r="35" spans="1:6" customFormat="1" ht="15">
      <c r="A35" s="47"/>
      <c r="B35" s="49"/>
      <c r="C35" s="49"/>
      <c r="D35" s="49"/>
      <c r="E35" s="50"/>
      <c r="F35" s="58"/>
    </row>
    <row r="36" spans="1:6" customFormat="1" ht="15">
      <c r="A36" s="47"/>
      <c r="B36" s="49" t="s">
        <v>106</v>
      </c>
      <c r="C36" s="49"/>
      <c r="D36" s="49"/>
      <c r="E36" s="50"/>
      <c r="F36" s="58"/>
    </row>
    <row r="37" spans="1:6" customFormat="1" ht="15">
      <c r="A37" s="47"/>
      <c r="B37" s="49"/>
      <c r="C37" s="49"/>
      <c r="D37" s="49"/>
      <c r="E37" s="50"/>
      <c r="F37" s="58"/>
    </row>
    <row r="38" spans="1:6" customFormat="1" ht="15">
      <c r="A38" s="47"/>
      <c r="B38" s="49"/>
      <c r="C38" s="49"/>
      <c r="D38" s="49"/>
      <c r="E38" s="50"/>
      <c r="F38" s="58"/>
    </row>
    <row r="39" spans="1:6" ht="17.399999999999999" thickBot="1">
      <c r="A39" s="59"/>
      <c r="B39" s="41"/>
      <c r="C39" s="60"/>
      <c r="D39" s="60"/>
      <c r="E39" s="30"/>
      <c r="F39" s="31"/>
    </row>
  </sheetData>
  <printOptions horizontalCentered="1"/>
  <pageMargins left="0.23622047244094491" right="0.23622047244094491" top="0.39370078740157483" bottom="0.62992125984251968" header="0.31496062992125984" footer="0.31496062992125984"/>
  <pageSetup paperSize="9" scale="76" fitToHeight="0" orientation="portrait" r:id="rId1"/>
  <headerFooter>
    <oddFooter>&amp;L&amp;F_x000D_&amp;1#&amp;"Aptos"&amp;10&amp;K000000 Data sensitivity - Public&amp;R&amp;P/&amp;N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PG GO</vt:lpstr>
      <vt:lpstr>Info</vt:lpstr>
      <vt:lpstr>DPGF</vt:lpstr>
      <vt:lpstr>SYNTHESE GO</vt:lpstr>
      <vt:lpstr>'SYNTHESE GO'!Impression_des_titres</vt:lpstr>
      <vt:lpstr>'PG GO'!Print_Area</vt:lpstr>
      <vt:lpstr>'PG GO'!Zone_d_impression</vt:lpstr>
      <vt:lpstr>'SYNTHESE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BONNEMAISON Benoit</dc:creator>
  <cp:lastModifiedBy>cjoua (B15807)</cp:lastModifiedBy>
  <dcterms:created xsi:type="dcterms:W3CDTF">2024-12-11T10:13:44Z</dcterms:created>
  <dcterms:modified xsi:type="dcterms:W3CDTF">2026-02-09T12:06:00Z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30d458-cd10-4a48-9232-50530e63d4a6_Enabled">
    <vt:lpwstr>true</vt:lpwstr>
  </property>
  <property fmtid="{D5CDD505-2E9C-101B-9397-08002B2CF9AE}" pid="3" name="MSIP_Label_4a30d458-cd10-4a48-9232-50530e63d4a6_SetDate">
    <vt:lpwstr>2025-12-10T14:43:37Z</vt:lpwstr>
  </property>
  <property fmtid="{D5CDD505-2E9C-101B-9397-08002B2CF9AE}" pid="4" name="MSIP_Label_4a30d458-cd10-4a48-9232-50530e63d4a6_Method">
    <vt:lpwstr>Privileged</vt:lpwstr>
  </property>
  <property fmtid="{D5CDD505-2E9C-101B-9397-08002B2CF9AE}" pid="5" name="MSIP_Label_4a30d458-cd10-4a48-9232-50530e63d4a6_Name">
    <vt:lpwstr>l0_public</vt:lpwstr>
  </property>
  <property fmtid="{D5CDD505-2E9C-101B-9397-08002B2CF9AE}" pid="6" name="MSIP_Label_4a30d458-cd10-4a48-9232-50530e63d4a6_SiteId">
    <vt:lpwstr>a5877034-8d6a-496a-8cf8-ceb5e3451109</vt:lpwstr>
  </property>
  <property fmtid="{D5CDD505-2E9C-101B-9397-08002B2CF9AE}" pid="7" name="MSIP_Label_4a30d458-cd10-4a48-9232-50530e63d4a6_ActionId">
    <vt:lpwstr>f29f8e27-76c2-412d-a551-80ad3c72d52a</vt:lpwstr>
  </property>
  <property fmtid="{D5CDD505-2E9C-101B-9397-08002B2CF9AE}" pid="8" name="MSIP_Label_4a30d458-cd10-4a48-9232-50530e63d4a6_ContentBits">
    <vt:lpwstr>2</vt:lpwstr>
  </property>
  <property fmtid="{D5CDD505-2E9C-101B-9397-08002B2CF9AE}" pid="9" name="MSIP_Label_4a30d458-cd10-4a48-9232-50530e63d4a6_Tag">
    <vt:lpwstr>10, 0, 1, 1</vt:lpwstr>
  </property>
</Properties>
</file>